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K:\FO-Forvaltningsdivisjonen\FASS Statistikkseksjonen\1.5 Lønnsomhet fiskeflåten\14 Historiske tidsserier\Bedriftsokonomisk\7_Grovgruppering_fartoygrupper\"/>
    </mc:Choice>
  </mc:AlternateContent>
  <xr:revisionPtr revIDLastSave="0" documentId="13_ncr:1_{3AC7457E-F22F-4CBA-A8C8-98B8BBE00E5F}" xr6:coauthVersionLast="47" xr6:coauthVersionMax="47" xr10:uidLastSave="{00000000-0000-0000-0000-000000000000}"/>
  <bookViews>
    <workbookView xWindow="-120" yWindow="-120" windowWidth="29040" windowHeight="15840" xr2:uid="{00000000-000D-0000-FFFF-FFFF00000000}"/>
  </bookViews>
  <sheets>
    <sheet name="Konvensjonelle kystfiskefartøy" sheetId="5" r:id="rId1"/>
    <sheet name="Konvensjonelle havfiskefartøy" sheetId="4" r:id="rId2"/>
    <sheet name="Torsketrålere" sheetId="21" r:id="rId3"/>
    <sheet name="Kystreketrålere" sheetId="7" r:id="rId4"/>
    <sheet name="Kystnotfartøy" sheetId="6" r:id="rId5"/>
    <sheet name="Ringnotsnurpere" sheetId="18" r:id="rId6"/>
    <sheet name="Pelagiske trålere" sheetId="19" r:id="rId7"/>
    <sheet name="Merknader - metodiske endringer" sheetId="23" r:id="rId8"/>
    <sheet name="Definisjoner" sheetId="24" r:id="rId9"/>
  </sheets>
  <definedNames>
    <definedName name="_xlnm.Print_Titles" localSheetId="1">'Konvensjonelle havfiskefartøy'!$A:$A</definedName>
    <definedName name="_xlnm.Print_Titles" localSheetId="0">'Konvensjonelle kystfiskefartøy'!$A:$A</definedName>
    <definedName name="_xlnm.Print_Titles" localSheetId="4">Kystnotfartøy!$A:$A</definedName>
    <definedName name="_xlnm.Print_Titles" localSheetId="3">Kystreketrålere!$A:$A</definedName>
    <definedName name="_xlnm.Print_Titles" localSheetId="6">'Pelagiske trålere'!$A:$A</definedName>
    <definedName name="_xlnm.Print_Titles" localSheetId="5">Ringnotsnurpere!$A:$A</definedName>
    <definedName name="_xlnm.Print_Titles" localSheetId="2">Torsketrålere!$A:$A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59" i="6" l="1"/>
  <c r="Z45" i="6"/>
  <c r="Z43" i="6"/>
  <c r="Z38" i="6"/>
  <c r="Z36" i="6"/>
  <c r="AM70" i="19" l="1"/>
  <c r="AM69" i="19"/>
  <c r="AM68" i="19"/>
  <c r="AM67" i="19"/>
  <c r="AM66" i="19"/>
  <c r="AM65" i="19"/>
  <c r="AM64" i="19"/>
  <c r="AM63" i="19"/>
  <c r="AM59" i="19"/>
  <c r="AM45" i="19"/>
  <c r="AM43" i="19"/>
  <c r="AM38" i="19"/>
  <c r="AM36" i="19"/>
  <c r="AM70" i="18"/>
  <c r="AM69" i="18"/>
  <c r="AM68" i="18"/>
  <c r="AM67" i="18"/>
  <c r="AM66" i="18"/>
  <c r="AM65" i="18"/>
  <c r="AM64" i="18"/>
  <c r="AM63" i="18"/>
  <c r="AM59" i="18"/>
  <c r="AM45" i="18"/>
  <c r="AM43" i="18"/>
  <c r="Z38" i="5"/>
  <c r="Z36" i="5"/>
  <c r="Z38" i="21"/>
  <c r="Z64" i="21"/>
  <c r="Z36" i="21"/>
  <c r="Z38" i="7"/>
  <c r="Z36" i="7"/>
  <c r="AM38" i="18"/>
  <c r="AM36" i="18"/>
  <c r="Z70" i="7"/>
  <c r="Z69" i="7"/>
  <c r="Z68" i="7"/>
  <c r="Z67" i="7"/>
  <c r="Z66" i="7"/>
  <c r="Z65" i="7"/>
  <c r="Z64" i="7"/>
  <c r="Z59" i="7"/>
  <c r="Z45" i="7"/>
  <c r="Z63" i="7" s="1"/>
  <c r="Z43" i="7"/>
  <c r="Z70" i="21"/>
  <c r="Z69" i="21"/>
  <c r="Z68" i="21"/>
  <c r="Z67" i="21"/>
  <c r="Z66" i="21"/>
  <c r="Z59" i="21"/>
  <c r="Z43" i="21"/>
  <c r="Z70" i="4"/>
  <c r="Z69" i="4"/>
  <c r="Z68" i="4"/>
  <c r="Z67" i="4"/>
  <c r="Z66" i="4"/>
  <c r="Z65" i="4"/>
  <c r="Z64" i="4"/>
  <c r="Z63" i="4"/>
  <c r="Z59" i="4"/>
  <c r="Z45" i="4"/>
  <c r="Z43" i="4"/>
  <c r="Z38" i="4"/>
  <c r="Z36" i="4"/>
  <c r="Z70" i="6"/>
  <c r="Z66" i="6"/>
  <c r="Z69" i="6"/>
  <c r="Z70" i="5"/>
  <c r="Z69" i="5"/>
  <c r="Z68" i="5"/>
  <c r="Z67" i="5"/>
  <c r="Z66" i="5"/>
  <c r="Z64" i="5"/>
  <c r="Z59" i="5"/>
  <c r="Z43" i="5"/>
  <c r="AL36" i="19"/>
  <c r="AL38" i="19" s="1"/>
  <c r="AL43" i="19"/>
  <c r="AL59" i="19"/>
  <c r="AL69" i="19" s="1"/>
  <c r="AL66" i="19"/>
  <c r="AL67" i="19"/>
  <c r="AL68" i="19"/>
  <c r="AL70" i="19"/>
  <c r="AL36" i="18"/>
  <c r="AL38" i="18" s="1"/>
  <c r="AL43" i="18"/>
  <c r="AL59" i="18"/>
  <c r="AL69" i="18" s="1"/>
  <c r="AL66" i="18"/>
  <c r="AL70" i="18"/>
  <c r="Y36" i="6"/>
  <c r="Y38" i="6" s="1"/>
  <c r="Y43" i="6"/>
  <c r="Y59" i="6"/>
  <c r="Y67" i="6" s="1"/>
  <c r="Y66" i="6"/>
  <c r="Y70" i="6"/>
  <c r="Y36" i="7"/>
  <c r="Y38" i="7" s="1"/>
  <c r="Y43" i="7"/>
  <c r="Y59" i="7"/>
  <c r="Y69" i="7" s="1"/>
  <c r="Y66" i="7"/>
  <c r="Y70" i="7"/>
  <c r="Y36" i="21"/>
  <c r="Y38" i="21" s="1"/>
  <c r="Y43" i="21"/>
  <c r="Y59" i="21"/>
  <c r="Y69" i="21" s="1"/>
  <c r="Y66" i="21"/>
  <c r="Y70" i="21"/>
  <c r="Y36" i="4"/>
  <c r="Y38" i="4" s="1"/>
  <c r="Y43" i="4"/>
  <c r="Y59" i="4"/>
  <c r="Y69" i="4" s="1"/>
  <c r="Y66" i="4"/>
  <c r="Y70" i="4"/>
  <c r="Y36" i="5"/>
  <c r="Y38" i="5" s="1"/>
  <c r="Y43" i="5"/>
  <c r="Y59" i="5"/>
  <c r="Y69" i="5" s="1"/>
  <c r="Y66" i="5"/>
  <c r="Y70" i="5"/>
  <c r="Y36" i="19"/>
  <c r="Y38" i="19"/>
  <c r="Y45" i="19" s="1"/>
  <c r="Y65" i="19" s="1"/>
  <c r="Y43" i="19"/>
  <c r="Y59" i="19"/>
  <c r="Y36" i="18"/>
  <c r="Y38" i="18"/>
  <c r="Y45" i="18" s="1"/>
  <c r="Y65" i="18" s="1"/>
  <c r="Y43" i="18"/>
  <c r="Y59" i="18"/>
  <c r="Y69" i="18" s="1"/>
  <c r="Y64" i="18"/>
  <c r="Y66" i="19"/>
  <c r="Y70" i="19"/>
  <c r="Y66" i="18"/>
  <c r="Y70" i="18"/>
  <c r="Y68" i="18"/>
  <c r="Y67" i="19"/>
  <c r="AK36" i="19"/>
  <c r="AK38" i="19" s="1"/>
  <c r="AK43" i="19"/>
  <c r="AK59" i="19"/>
  <c r="AK67" i="19" s="1"/>
  <c r="AK66" i="19"/>
  <c r="AK70" i="19"/>
  <c r="AK36" i="18"/>
  <c r="AK38" i="18" s="1"/>
  <c r="AK43" i="18"/>
  <c r="AK59" i="18"/>
  <c r="AK67" i="18" s="1"/>
  <c r="AK66" i="18"/>
  <c r="AK70" i="18"/>
  <c r="X36" i="6"/>
  <c r="X38" i="6" s="1"/>
  <c r="X43" i="6"/>
  <c r="X59" i="6"/>
  <c r="X67" i="6" s="1"/>
  <c r="X66" i="6"/>
  <c r="X70" i="6"/>
  <c r="X36" i="7"/>
  <c r="X38" i="7" s="1"/>
  <c r="X43" i="7"/>
  <c r="X59" i="7"/>
  <c r="X68" i="7" s="1"/>
  <c r="X66" i="7"/>
  <c r="X70" i="7"/>
  <c r="X36" i="21"/>
  <c r="X38" i="21" s="1"/>
  <c r="X43" i="21"/>
  <c r="X59" i="21"/>
  <c r="X67" i="21" s="1"/>
  <c r="X66" i="21"/>
  <c r="X70" i="21"/>
  <c r="X36" i="4"/>
  <c r="X38" i="4" s="1"/>
  <c r="X43" i="4"/>
  <c r="X59" i="4"/>
  <c r="X67" i="4" s="1"/>
  <c r="X66" i="4"/>
  <c r="X70" i="4"/>
  <c r="X36" i="5"/>
  <c r="X38" i="5" s="1"/>
  <c r="X43" i="5"/>
  <c r="X59" i="5"/>
  <c r="X68" i="5" s="1"/>
  <c r="X66" i="5"/>
  <c r="X70" i="5"/>
  <c r="Z67" i="6" l="1"/>
  <c r="Z68" i="6"/>
  <c r="Z64" i="6"/>
  <c r="Z45" i="5"/>
  <c r="Z45" i="21"/>
  <c r="Z65" i="5"/>
  <c r="Z63" i="5"/>
  <c r="AL68" i="18"/>
  <c r="AL67" i="18"/>
  <c r="Y68" i="7"/>
  <c r="Y67" i="7"/>
  <c r="Y45" i="7"/>
  <c r="Y63" i="7" s="1"/>
  <c r="Y68" i="21"/>
  <c r="Y67" i="21"/>
  <c r="Y68" i="4"/>
  <c r="Y67" i="4"/>
  <c r="AL45" i="19"/>
  <c r="AL65" i="19" s="1"/>
  <c r="AL64" i="19"/>
  <c r="AL45" i="18"/>
  <c r="AL65" i="18" s="1"/>
  <c r="AL64" i="18"/>
  <c r="Y68" i="6"/>
  <c r="Y45" i="6"/>
  <c r="Y64" i="6"/>
  <c r="Y69" i="6"/>
  <c r="Y65" i="7"/>
  <c r="Y64" i="7"/>
  <c r="Y45" i="21"/>
  <c r="Y63" i="21" s="1"/>
  <c r="Y64" i="21"/>
  <c r="Y45" i="4"/>
  <c r="Y65" i="4" s="1"/>
  <c r="Y64" i="4"/>
  <c r="Y45" i="5"/>
  <c r="Y63" i="5" s="1"/>
  <c r="Y67" i="5"/>
  <c r="Y68" i="5"/>
  <c r="Y64" i="5"/>
  <c r="Y64" i="19"/>
  <c r="Y68" i="19"/>
  <c r="Y67" i="18"/>
  <c r="Y69" i="19"/>
  <c r="Y63" i="18"/>
  <c r="Y63" i="19"/>
  <c r="X67" i="5"/>
  <c r="AK69" i="19"/>
  <c r="AK68" i="19"/>
  <c r="AK64" i="19"/>
  <c r="AK45" i="19"/>
  <c r="AK64" i="18"/>
  <c r="AK45" i="18"/>
  <c r="AK69" i="18"/>
  <c r="AK68" i="18"/>
  <c r="X64" i="6"/>
  <c r="X45" i="6"/>
  <c r="X69" i="6"/>
  <c r="X68" i="6"/>
  <c r="X67" i="7"/>
  <c r="X45" i="7"/>
  <c r="X64" i="7"/>
  <c r="X69" i="7"/>
  <c r="X45" i="21"/>
  <c r="X64" i="21"/>
  <c r="X69" i="21"/>
  <c r="X68" i="21"/>
  <c r="X45" i="4"/>
  <c r="X64" i="4"/>
  <c r="X69" i="4"/>
  <c r="X68" i="4"/>
  <c r="X45" i="5"/>
  <c r="X64" i="5"/>
  <c r="X69" i="5"/>
  <c r="AJ70" i="19"/>
  <c r="AJ66" i="19"/>
  <c r="AJ59" i="19"/>
  <c r="AJ67" i="19" s="1"/>
  <c r="AJ43" i="19"/>
  <c r="AJ36" i="19"/>
  <c r="AJ38" i="19" s="1"/>
  <c r="AJ70" i="18"/>
  <c r="AJ66" i="18"/>
  <c r="AJ59" i="18"/>
  <c r="AJ68" i="18" s="1"/>
  <c r="AJ43" i="18"/>
  <c r="AJ36" i="18"/>
  <c r="AJ38" i="18" s="1"/>
  <c r="W36" i="6"/>
  <c r="W38" i="6" s="1"/>
  <c r="W43" i="6"/>
  <c r="W59" i="6"/>
  <c r="W67" i="6" s="1"/>
  <c r="W66" i="6"/>
  <c r="W70" i="6"/>
  <c r="W70" i="7"/>
  <c r="W66" i="7"/>
  <c r="W59" i="7"/>
  <c r="W68" i="7" s="1"/>
  <c r="W43" i="7"/>
  <c r="W36" i="7"/>
  <c r="W38" i="7" s="1"/>
  <c r="W70" i="21"/>
  <c r="W66" i="21"/>
  <c r="W59" i="21"/>
  <c r="W68" i="21" s="1"/>
  <c r="W43" i="21"/>
  <c r="W36" i="21"/>
  <c r="W38" i="21" s="1"/>
  <c r="W70" i="4"/>
  <c r="W66" i="4"/>
  <c r="W59" i="4"/>
  <c r="W68" i="4" s="1"/>
  <c r="W43" i="4"/>
  <c r="W36" i="4"/>
  <c r="W38" i="4" s="1"/>
  <c r="W64" i="4" s="1"/>
  <c r="W70" i="5"/>
  <c r="W66" i="5"/>
  <c r="W59" i="5"/>
  <c r="W69" i="5" s="1"/>
  <c r="W43" i="5"/>
  <c r="W36" i="5"/>
  <c r="W38" i="5" s="1"/>
  <c r="W64" i="5" s="1"/>
  <c r="Z63" i="6" l="1"/>
  <c r="Z65" i="6"/>
  <c r="Z65" i="21"/>
  <c r="Z63" i="21"/>
  <c r="Y65" i="5"/>
  <c r="Y65" i="21"/>
  <c r="Y63" i="4"/>
  <c r="AL63" i="19"/>
  <c r="AL63" i="18"/>
  <c r="Y63" i="6"/>
  <c r="Y65" i="6"/>
  <c r="AK65" i="19"/>
  <c r="AK63" i="19"/>
  <c r="AK63" i="18"/>
  <c r="AK65" i="18"/>
  <c r="X63" i="6"/>
  <c r="X65" i="6"/>
  <c r="X63" i="7"/>
  <c r="X65" i="7"/>
  <c r="X63" i="21"/>
  <c r="X65" i="21"/>
  <c r="X63" i="4"/>
  <c r="X65" i="4"/>
  <c r="X63" i="5"/>
  <c r="X65" i="5"/>
  <c r="AJ69" i="19"/>
  <c r="W69" i="7"/>
  <c r="W69" i="21"/>
  <c r="W68" i="5"/>
  <c r="AJ68" i="19"/>
  <c r="AJ64" i="19"/>
  <c r="AJ45" i="19"/>
  <c r="AJ67" i="18"/>
  <c r="AJ69" i="18"/>
  <c r="AJ45" i="18"/>
  <c r="AJ63" i="18" s="1"/>
  <c r="AJ64" i="18"/>
  <c r="W64" i="6"/>
  <c r="W45" i="6"/>
  <c r="W69" i="6"/>
  <c r="W68" i="6"/>
  <c r="W67" i="7"/>
  <c r="W45" i="7"/>
  <c r="W64" i="7"/>
  <c r="W45" i="21"/>
  <c r="W64" i="21"/>
  <c r="W67" i="21"/>
  <c r="W69" i="4"/>
  <c r="W45" i="4"/>
  <c r="W65" i="4" s="1"/>
  <c r="W67" i="4"/>
  <c r="W67" i="5"/>
  <c r="W45" i="5"/>
  <c r="AI36" i="19"/>
  <c r="AI38" i="19" s="1"/>
  <c r="AI43" i="19"/>
  <c r="AI59" i="19"/>
  <c r="AI69" i="19" s="1"/>
  <c r="AI66" i="19"/>
  <c r="AI70" i="19"/>
  <c r="AI36" i="18"/>
  <c r="AI38" i="18" s="1"/>
  <c r="AI43" i="18"/>
  <c r="AI59" i="18"/>
  <c r="AI67" i="18" s="1"/>
  <c r="AI66" i="18"/>
  <c r="AI70" i="18"/>
  <c r="V36" i="6"/>
  <c r="V38" i="6" s="1"/>
  <c r="V43" i="6"/>
  <c r="V59" i="6"/>
  <c r="V69" i="6" s="1"/>
  <c r="V66" i="6"/>
  <c r="V70" i="6"/>
  <c r="V36" i="7"/>
  <c r="V38" i="7" s="1"/>
  <c r="V64" i="7" s="1"/>
  <c r="V43" i="7"/>
  <c r="V59" i="7"/>
  <c r="V67" i="7" s="1"/>
  <c r="V66" i="7"/>
  <c r="V69" i="7"/>
  <c r="V70" i="7"/>
  <c r="V36" i="21"/>
  <c r="V38" i="21" s="1"/>
  <c r="V43" i="21"/>
  <c r="V59" i="21"/>
  <c r="V67" i="21" s="1"/>
  <c r="V66" i="21"/>
  <c r="V70" i="21"/>
  <c r="V36" i="4"/>
  <c r="V38" i="4" s="1"/>
  <c r="V43" i="4"/>
  <c r="V59" i="4"/>
  <c r="V68" i="4" s="1"/>
  <c r="V66" i="4"/>
  <c r="V70" i="4"/>
  <c r="AI68" i="19" l="1"/>
  <c r="V68" i="7"/>
  <c r="V67" i="4"/>
  <c r="AJ65" i="19"/>
  <c r="AJ63" i="19"/>
  <c r="AJ65" i="18"/>
  <c r="W63" i="6"/>
  <c r="W65" i="6"/>
  <c r="W65" i="7"/>
  <c r="W63" i="7"/>
  <c r="W65" i="21"/>
  <c r="W63" i="21"/>
  <c r="W63" i="4"/>
  <c r="W65" i="5"/>
  <c r="W63" i="5"/>
  <c r="AI67" i="19"/>
  <c r="AI45" i="19"/>
  <c r="AI65" i="19" s="1"/>
  <c r="AI64" i="19"/>
  <c r="AI45" i="18"/>
  <c r="AI64" i="18"/>
  <c r="AI69" i="18"/>
  <c r="AI68" i="18"/>
  <c r="V68" i="6"/>
  <c r="V67" i="6"/>
  <c r="V45" i="6"/>
  <c r="V63" i="6" s="1"/>
  <c r="V64" i="6"/>
  <c r="V45" i="7"/>
  <c r="V63" i="7" s="1"/>
  <c r="V45" i="21"/>
  <c r="V64" i="21"/>
  <c r="V69" i="21"/>
  <c r="V68" i="21"/>
  <c r="V45" i="4"/>
  <c r="V64" i="4"/>
  <c r="V69" i="4"/>
  <c r="V36" i="5"/>
  <c r="V38" i="5" s="1"/>
  <c r="V43" i="5"/>
  <c r="V59" i="5"/>
  <c r="V67" i="5" s="1"/>
  <c r="V66" i="5"/>
  <c r="V69" i="5"/>
  <c r="V70" i="5"/>
  <c r="V65" i="7" l="1"/>
  <c r="V65" i="6"/>
  <c r="AI63" i="19"/>
  <c r="AI63" i="18"/>
  <c r="AI65" i="18"/>
  <c r="V63" i="21"/>
  <c r="V65" i="21"/>
  <c r="V63" i="4"/>
  <c r="V65" i="4"/>
  <c r="V68" i="5"/>
  <c r="V45" i="5"/>
  <c r="V63" i="5" s="1"/>
  <c r="V64" i="5"/>
  <c r="T59" i="4"/>
  <c r="U59" i="4"/>
  <c r="V65" i="5" l="1"/>
  <c r="AH70" i="19"/>
  <c r="AH66" i="19"/>
  <c r="AH59" i="19"/>
  <c r="AH69" i="19" s="1"/>
  <c r="AH43" i="19"/>
  <c r="AH36" i="19"/>
  <c r="AH38" i="19" s="1"/>
  <c r="AH70" i="18"/>
  <c r="AH66" i="18"/>
  <c r="AH59" i="18"/>
  <c r="AH69" i="18" s="1"/>
  <c r="AH43" i="18"/>
  <c r="AH36" i="18"/>
  <c r="AH38" i="18" s="1"/>
  <c r="AH45" i="18" s="1"/>
  <c r="U70" i="6"/>
  <c r="U66" i="6"/>
  <c r="U59" i="6"/>
  <c r="U69" i="6" s="1"/>
  <c r="U43" i="6"/>
  <c r="U36" i="6"/>
  <c r="U38" i="6" s="1"/>
  <c r="T59" i="7"/>
  <c r="U59" i="7"/>
  <c r="U68" i="7" s="1"/>
  <c r="T43" i="7"/>
  <c r="U43" i="7"/>
  <c r="T36" i="7"/>
  <c r="T38" i="7" s="1"/>
  <c r="U36" i="7"/>
  <c r="U38" i="7" s="1"/>
  <c r="U70" i="7"/>
  <c r="U67" i="7"/>
  <c r="U66" i="7"/>
  <c r="T59" i="21"/>
  <c r="U59" i="21"/>
  <c r="U69" i="21" s="1"/>
  <c r="T43" i="21"/>
  <c r="U43" i="21"/>
  <c r="T36" i="21"/>
  <c r="T38" i="21" s="1"/>
  <c r="T45" i="21" s="1"/>
  <c r="U36" i="21"/>
  <c r="U38" i="21" s="1"/>
  <c r="U64" i="21" s="1"/>
  <c r="U70" i="21"/>
  <c r="U66" i="21"/>
  <c r="U70" i="4"/>
  <c r="U69" i="4"/>
  <c r="U68" i="4"/>
  <c r="U67" i="4"/>
  <c r="U66" i="4"/>
  <c r="U43" i="4"/>
  <c r="U36" i="4"/>
  <c r="U38" i="4" s="1"/>
  <c r="U70" i="5"/>
  <c r="U66" i="5"/>
  <c r="U59" i="5"/>
  <c r="U69" i="5" s="1"/>
  <c r="U43" i="5"/>
  <c r="U36" i="5"/>
  <c r="U38" i="5" s="1"/>
  <c r="T45" i="7" l="1"/>
  <c r="T63" i="7" s="1"/>
  <c r="AH68" i="19"/>
  <c r="AH67" i="19"/>
  <c r="U69" i="7"/>
  <c r="U64" i="7"/>
  <c r="U45" i="7"/>
  <c r="U67" i="21"/>
  <c r="U45" i="21"/>
  <c r="U67" i="5"/>
  <c r="U68" i="5"/>
  <c r="U45" i="5"/>
  <c r="U65" i="5" s="1"/>
  <c r="AH45" i="19"/>
  <c r="AH65" i="19" s="1"/>
  <c r="AH64" i="19"/>
  <c r="AH67" i="18"/>
  <c r="AH65" i="18"/>
  <c r="AH63" i="18"/>
  <c r="AH64" i="18"/>
  <c r="AH68" i="18"/>
  <c r="U68" i="6"/>
  <c r="U64" i="6"/>
  <c r="U45" i="6"/>
  <c r="U67" i="6"/>
  <c r="U68" i="21"/>
  <c r="U45" i="4"/>
  <c r="U64" i="4"/>
  <c r="U64" i="5"/>
  <c r="AG66" i="19"/>
  <c r="AG70" i="19"/>
  <c r="AG59" i="19"/>
  <c r="AG67" i="19" s="1"/>
  <c r="AG36" i="19"/>
  <c r="AG38" i="19" s="1"/>
  <c r="AG43" i="19"/>
  <c r="AG66" i="18"/>
  <c r="AG70" i="18"/>
  <c r="AG59" i="18"/>
  <c r="AG67" i="18" s="1"/>
  <c r="AG36" i="18"/>
  <c r="AG38" i="18" s="1"/>
  <c r="AG64" i="18" s="1"/>
  <c r="AG43" i="18"/>
  <c r="T66" i="6"/>
  <c r="T70" i="6"/>
  <c r="T59" i="6"/>
  <c r="T67" i="6" s="1"/>
  <c r="T36" i="6"/>
  <c r="T38" i="6" s="1"/>
  <c r="T64" i="6" s="1"/>
  <c r="T43" i="6"/>
  <c r="T66" i="4"/>
  <c r="T67" i="4"/>
  <c r="T68" i="4"/>
  <c r="T69" i="4"/>
  <c r="T70" i="4"/>
  <c r="T36" i="4"/>
  <c r="T38" i="4" s="1"/>
  <c r="T43" i="4"/>
  <c r="T66" i="5"/>
  <c r="T70" i="5"/>
  <c r="T59" i="5"/>
  <c r="T67" i="5" s="1"/>
  <c r="T36" i="5"/>
  <c r="T38" i="5" s="1"/>
  <c r="T64" i="5" s="1"/>
  <c r="T43" i="5"/>
  <c r="T64" i="7"/>
  <c r="T65" i="7"/>
  <c r="T66" i="7"/>
  <c r="T67" i="7"/>
  <c r="T68" i="7"/>
  <c r="T69" i="7"/>
  <c r="T70" i="7"/>
  <c r="T63" i="21"/>
  <c r="T64" i="21"/>
  <c r="T65" i="21"/>
  <c r="T66" i="21"/>
  <c r="T68" i="21"/>
  <c r="T69" i="21"/>
  <c r="T70" i="21"/>
  <c r="U63" i="5" l="1"/>
  <c r="AG69" i="18"/>
  <c r="T68" i="5"/>
  <c r="AG69" i="19"/>
  <c r="AG68" i="18"/>
  <c r="T69" i="6"/>
  <c r="T45" i="4"/>
  <c r="T63" i="4" s="1"/>
  <c r="AG68" i="19"/>
  <c r="T69" i="5"/>
  <c r="AG45" i="19"/>
  <c r="U63" i="21"/>
  <c r="U65" i="21"/>
  <c r="T68" i="6"/>
  <c r="T64" i="4"/>
  <c r="U63" i="7"/>
  <c r="U65" i="7"/>
  <c r="AG64" i="19"/>
  <c r="AH63" i="19"/>
  <c r="U65" i="6"/>
  <c r="U63" i="6"/>
  <c r="U65" i="4"/>
  <c r="U63" i="4"/>
  <c r="AG45" i="18"/>
  <c r="T45" i="6"/>
  <c r="T45" i="5"/>
  <c r="T67" i="21"/>
  <c r="T65" i="4" l="1"/>
  <c r="T63" i="6"/>
  <c r="T65" i="6"/>
  <c r="T63" i="5"/>
  <c r="T65" i="5"/>
  <c r="AG63" i="19"/>
  <c r="AG65" i="19"/>
  <c r="AG63" i="18"/>
  <c r="AG65" i="18"/>
  <c r="AF70" i="19"/>
  <c r="AF66" i="19"/>
  <c r="AF59" i="19"/>
  <c r="AF69" i="19" s="1"/>
  <c r="AF43" i="19"/>
  <c r="AF36" i="19"/>
  <c r="AF38" i="19" s="1"/>
  <c r="AF70" i="18"/>
  <c r="AF66" i="18"/>
  <c r="AF59" i="18"/>
  <c r="AF69" i="18" s="1"/>
  <c r="AF43" i="18"/>
  <c r="AF36" i="18"/>
  <c r="AF38" i="18" s="1"/>
  <c r="S70" i="6"/>
  <c r="S66" i="6"/>
  <c r="S59" i="6"/>
  <c r="S69" i="6" s="1"/>
  <c r="S43" i="6"/>
  <c r="S36" i="6"/>
  <c r="S38" i="6" s="1"/>
  <c r="S70" i="7"/>
  <c r="S66" i="7"/>
  <c r="S59" i="7"/>
  <c r="S69" i="7" s="1"/>
  <c r="S43" i="7"/>
  <c r="S36" i="7"/>
  <c r="S38" i="7" s="1"/>
  <c r="S70" i="21"/>
  <c r="S66" i="21"/>
  <c r="S59" i="21"/>
  <c r="S69" i="21" s="1"/>
  <c r="S43" i="21"/>
  <c r="S36" i="21"/>
  <c r="S38" i="21" s="1"/>
  <c r="S70" i="4"/>
  <c r="S66" i="4"/>
  <c r="S59" i="4"/>
  <c r="S69" i="4" s="1"/>
  <c r="S43" i="4"/>
  <c r="S36" i="4"/>
  <c r="S38" i="4" s="1"/>
  <c r="S70" i="5"/>
  <c r="S66" i="5"/>
  <c r="S59" i="5"/>
  <c r="S69" i="5" s="1"/>
  <c r="S43" i="5"/>
  <c r="S36" i="5"/>
  <c r="S38" i="5" s="1"/>
  <c r="AF45" i="19" l="1"/>
  <c r="AF65" i="19" s="1"/>
  <c r="AF67" i="19"/>
  <c r="AF68" i="19"/>
  <c r="AF64" i="19"/>
  <c r="AF45" i="18"/>
  <c r="AF64" i="18"/>
  <c r="AF67" i="18"/>
  <c r="AF68" i="18"/>
  <c r="S45" i="6"/>
  <c r="S64" i="6"/>
  <c r="S67" i="6"/>
  <c r="S68" i="6"/>
  <c r="S45" i="7"/>
  <c r="S65" i="7" s="1"/>
  <c r="S67" i="7"/>
  <c r="S64" i="7"/>
  <c r="S68" i="7"/>
  <c r="S67" i="21"/>
  <c r="S68" i="21"/>
  <c r="S64" i="21"/>
  <c r="S45" i="21"/>
  <c r="S67" i="4"/>
  <c r="S45" i="4"/>
  <c r="S68" i="4"/>
  <c r="S64" i="4"/>
  <c r="S45" i="5"/>
  <c r="S67" i="5"/>
  <c r="S68" i="5"/>
  <c r="S65" i="5"/>
  <c r="S63" i="5"/>
  <c r="S64" i="5"/>
  <c r="R65" i="4"/>
  <c r="R36" i="5"/>
  <c r="R38" i="5" s="1"/>
  <c r="R43" i="5"/>
  <c r="AF63" i="19" l="1"/>
  <c r="S63" i="4"/>
  <c r="S65" i="4"/>
  <c r="S63" i="7"/>
  <c r="AF65" i="18"/>
  <c r="AF63" i="18"/>
  <c r="S65" i="6"/>
  <c r="S63" i="6"/>
  <c r="S65" i="21"/>
  <c r="S63" i="21"/>
  <c r="R45" i="5"/>
  <c r="AE70" i="19"/>
  <c r="AE66" i="19"/>
  <c r="AE59" i="19"/>
  <c r="AE68" i="19" s="1"/>
  <c r="AE43" i="19"/>
  <c r="AE36" i="19"/>
  <c r="AE38" i="19" s="1"/>
  <c r="AE70" i="18"/>
  <c r="AE66" i="18"/>
  <c r="AE59" i="18"/>
  <c r="AE69" i="18" s="1"/>
  <c r="AE43" i="18"/>
  <c r="AE36" i="18"/>
  <c r="AE38" i="18" s="1"/>
  <c r="R70" i="6"/>
  <c r="R66" i="6"/>
  <c r="R59" i="6"/>
  <c r="R68" i="6" s="1"/>
  <c r="R43" i="6"/>
  <c r="R36" i="6"/>
  <c r="R38" i="6" s="1"/>
  <c r="R70" i="7"/>
  <c r="R66" i="7"/>
  <c r="R59" i="7"/>
  <c r="R67" i="7" s="1"/>
  <c r="R43" i="7"/>
  <c r="R36" i="7"/>
  <c r="R38" i="7" s="1"/>
  <c r="R45" i="7" s="1"/>
  <c r="R65" i="7" s="1"/>
  <c r="R70" i="21"/>
  <c r="R66" i="21"/>
  <c r="R59" i="21"/>
  <c r="R69" i="21" s="1"/>
  <c r="R54" i="21"/>
  <c r="R43" i="21"/>
  <c r="R36" i="21"/>
  <c r="R38" i="21" s="1"/>
  <c r="R70" i="4"/>
  <c r="R66" i="4"/>
  <c r="R59" i="4"/>
  <c r="R69" i="4" s="1"/>
  <c r="R43" i="4"/>
  <c r="R36" i="4"/>
  <c r="R38" i="4" s="1"/>
  <c r="R70" i="5"/>
  <c r="R66" i="5"/>
  <c r="R59" i="5"/>
  <c r="R68" i="5" s="1"/>
  <c r="R45" i="6" l="1"/>
  <c r="R63" i="6" s="1"/>
  <c r="R68" i="7"/>
  <c r="R69" i="7"/>
  <c r="R63" i="7"/>
  <c r="R64" i="7"/>
  <c r="R68" i="21"/>
  <c r="AE69" i="19"/>
  <c r="AE64" i="19"/>
  <c r="AE45" i="19"/>
  <c r="AE67" i="19"/>
  <c r="AE45" i="18"/>
  <c r="AE64" i="18"/>
  <c r="AE67" i="18"/>
  <c r="AE68" i="18"/>
  <c r="R69" i="6"/>
  <c r="R67" i="6"/>
  <c r="R64" i="6"/>
  <c r="R67" i="21"/>
  <c r="R64" i="21"/>
  <c r="R45" i="21"/>
  <c r="R45" i="4"/>
  <c r="R64" i="4"/>
  <c r="R67" i="4"/>
  <c r="R68" i="4"/>
  <c r="R69" i="5"/>
  <c r="R67" i="5"/>
  <c r="R65" i="5"/>
  <c r="R63" i="5"/>
  <c r="R64" i="5"/>
  <c r="B36" i="21"/>
  <c r="B38" i="21" s="1"/>
  <c r="C36" i="21"/>
  <c r="C38" i="21" s="1"/>
  <c r="D36" i="21"/>
  <c r="D38" i="21" s="1"/>
  <c r="E36" i="21"/>
  <c r="E38" i="21" s="1"/>
  <c r="F36" i="21"/>
  <c r="F38" i="21" s="1"/>
  <c r="G36" i="21"/>
  <c r="G38" i="21" s="1"/>
  <c r="H36" i="21"/>
  <c r="H38" i="21" s="1"/>
  <c r="I36" i="21"/>
  <c r="I38" i="21" s="1"/>
  <c r="I64" i="21" s="1"/>
  <c r="J36" i="21"/>
  <c r="J38" i="21" s="1"/>
  <c r="K36" i="21"/>
  <c r="L36" i="21"/>
  <c r="M36" i="21"/>
  <c r="M38" i="21" s="1"/>
  <c r="N36" i="21"/>
  <c r="N38" i="21" s="1"/>
  <c r="O36" i="21"/>
  <c r="O38" i="21" s="1"/>
  <c r="P36" i="21"/>
  <c r="P38" i="21" s="1"/>
  <c r="Q36" i="21"/>
  <c r="Q38" i="21" s="1"/>
  <c r="K38" i="21"/>
  <c r="K64" i="21" s="1"/>
  <c r="L38" i="21"/>
  <c r="L64" i="21" s="1"/>
  <c r="B43" i="21"/>
  <c r="C43" i="21"/>
  <c r="D43" i="21"/>
  <c r="E43" i="21"/>
  <c r="F43" i="21"/>
  <c r="G43" i="21"/>
  <c r="H43" i="21"/>
  <c r="I43" i="21"/>
  <c r="J43" i="21"/>
  <c r="K43" i="21"/>
  <c r="L43" i="21"/>
  <c r="M43" i="21"/>
  <c r="N43" i="21"/>
  <c r="O43" i="21"/>
  <c r="P43" i="21"/>
  <c r="Q43" i="21"/>
  <c r="G54" i="21"/>
  <c r="H54" i="21"/>
  <c r="I54" i="21"/>
  <c r="J54" i="21"/>
  <c r="K54" i="21"/>
  <c r="L54" i="21"/>
  <c r="M54" i="21"/>
  <c r="N54" i="21"/>
  <c r="O54" i="21"/>
  <c r="P54" i="21"/>
  <c r="Q54" i="21"/>
  <c r="G59" i="21"/>
  <c r="G69" i="21" s="1"/>
  <c r="H59" i="21"/>
  <c r="H67" i="21" s="1"/>
  <c r="I59" i="21"/>
  <c r="I68" i="21" s="1"/>
  <c r="J59" i="21"/>
  <c r="J69" i="21" s="1"/>
  <c r="K59" i="21"/>
  <c r="K69" i="21" s="1"/>
  <c r="L59" i="21"/>
  <c r="L68" i="21" s="1"/>
  <c r="M59" i="21"/>
  <c r="M68" i="21" s="1"/>
  <c r="N59" i="21"/>
  <c r="N69" i="21" s="1"/>
  <c r="O59" i="21"/>
  <c r="O69" i="21" s="1"/>
  <c r="P59" i="21"/>
  <c r="P69" i="21" s="1"/>
  <c r="Q59" i="21"/>
  <c r="Q68" i="21" s="1"/>
  <c r="G66" i="21"/>
  <c r="H66" i="21"/>
  <c r="I66" i="21"/>
  <c r="J66" i="21"/>
  <c r="K66" i="21"/>
  <c r="L66" i="21"/>
  <c r="M66" i="21"/>
  <c r="N66" i="21"/>
  <c r="O66" i="21"/>
  <c r="P66" i="21"/>
  <c r="Q66" i="21"/>
  <c r="Q69" i="21"/>
  <c r="G70" i="21"/>
  <c r="H70" i="21"/>
  <c r="I70" i="21"/>
  <c r="J70" i="21"/>
  <c r="K70" i="21"/>
  <c r="L70" i="21"/>
  <c r="M70" i="21"/>
  <c r="N70" i="21"/>
  <c r="O70" i="21"/>
  <c r="P70" i="21"/>
  <c r="Q70" i="21"/>
  <c r="C45" i="21" l="1"/>
  <c r="L45" i="21"/>
  <c r="L65" i="21" s="1"/>
  <c r="O67" i="21"/>
  <c r="N67" i="21"/>
  <c r="N64" i="21"/>
  <c r="N45" i="21"/>
  <c r="N65" i="21" s="1"/>
  <c r="R65" i="6"/>
  <c r="F64" i="21"/>
  <c r="F45" i="21"/>
  <c r="C64" i="21"/>
  <c r="H64" i="21"/>
  <c r="H45" i="21"/>
  <c r="H65" i="21" s="1"/>
  <c r="P64" i="21"/>
  <c r="P45" i="21"/>
  <c r="P65" i="21" s="1"/>
  <c r="G64" i="21"/>
  <c r="G45" i="21"/>
  <c r="G65" i="21" s="1"/>
  <c r="E64" i="21"/>
  <c r="E45" i="21"/>
  <c r="Q64" i="21"/>
  <c r="Q45" i="21"/>
  <c r="Q65" i="21" s="1"/>
  <c r="M64" i="21"/>
  <c r="M45" i="21"/>
  <c r="M65" i="21" s="1"/>
  <c r="D64" i="21"/>
  <c r="D45" i="21"/>
  <c r="H69" i="21"/>
  <c r="P67" i="21"/>
  <c r="M67" i="21"/>
  <c r="K45" i="21"/>
  <c r="K65" i="21" s="1"/>
  <c r="I45" i="21"/>
  <c r="I65" i="21" s="1"/>
  <c r="G67" i="21"/>
  <c r="B64" i="21"/>
  <c r="B45" i="21"/>
  <c r="O64" i="21"/>
  <c r="O45" i="21"/>
  <c r="O65" i="21" s="1"/>
  <c r="J64" i="21"/>
  <c r="J45" i="21"/>
  <c r="J65" i="21" s="1"/>
  <c r="I69" i="21"/>
  <c r="K67" i="21"/>
  <c r="L67" i="21"/>
  <c r="Q67" i="21"/>
  <c r="J67" i="21"/>
  <c r="I67" i="21"/>
  <c r="P68" i="21"/>
  <c r="H68" i="21"/>
  <c r="L63" i="21"/>
  <c r="AE63" i="19"/>
  <c r="AE65" i="19"/>
  <c r="AE65" i="18"/>
  <c r="AE63" i="18"/>
  <c r="R65" i="21"/>
  <c r="R63" i="21"/>
  <c r="M69" i="21"/>
  <c r="L69" i="21"/>
  <c r="R63" i="4"/>
  <c r="O68" i="21"/>
  <c r="K68" i="21"/>
  <c r="G68" i="21"/>
  <c r="N68" i="21"/>
  <c r="J68" i="21"/>
  <c r="N63" i="21"/>
  <c r="Q63" i="21" l="1"/>
  <c r="G63" i="21"/>
  <c r="K63" i="21"/>
  <c r="P63" i="21"/>
  <c r="I63" i="21"/>
  <c r="M63" i="21"/>
  <c r="O63" i="21"/>
  <c r="H63" i="21"/>
  <c r="J63" i="21"/>
  <c r="AD70" i="19"/>
  <c r="AD66" i="19"/>
  <c r="AD59" i="19"/>
  <c r="AD67" i="19" s="1"/>
  <c r="AD43" i="19"/>
  <c r="AD36" i="19"/>
  <c r="AD38" i="19" s="1"/>
  <c r="AD70" i="18"/>
  <c r="AD66" i="18"/>
  <c r="AD59" i="18"/>
  <c r="AD67" i="18" s="1"/>
  <c r="AD43" i="18"/>
  <c r="AD36" i="18"/>
  <c r="AD38" i="18" s="1"/>
  <c r="Q70" i="6"/>
  <c r="Q66" i="6"/>
  <c r="Q59" i="6"/>
  <c r="Q67" i="6" s="1"/>
  <c r="Q43" i="6"/>
  <c r="Q36" i="6"/>
  <c r="Q38" i="6" s="1"/>
  <c r="Q70" i="7"/>
  <c r="Q66" i="7"/>
  <c r="Q59" i="7"/>
  <c r="Q67" i="7" s="1"/>
  <c r="Q43" i="7"/>
  <c r="Q36" i="7"/>
  <c r="Q38" i="7" s="1"/>
  <c r="Q70" i="4"/>
  <c r="Q66" i="4"/>
  <c r="Q59" i="4"/>
  <c r="Q67" i="4" s="1"/>
  <c r="Q43" i="4"/>
  <c r="Q36" i="4"/>
  <c r="Q38" i="4" s="1"/>
  <c r="Q70" i="5"/>
  <c r="Q66" i="5"/>
  <c r="Q59" i="5"/>
  <c r="Q67" i="5" s="1"/>
  <c r="Q43" i="5"/>
  <c r="Q36" i="5"/>
  <c r="Q38" i="5" s="1"/>
  <c r="AC66" i="19"/>
  <c r="AC70" i="19"/>
  <c r="AC59" i="19"/>
  <c r="AC69" i="19" s="1"/>
  <c r="AC43" i="19"/>
  <c r="AC36" i="19"/>
  <c r="AC38" i="19" s="1"/>
  <c r="AC66" i="18"/>
  <c r="AC70" i="18"/>
  <c r="AC59" i="18"/>
  <c r="AC69" i="18" s="1"/>
  <c r="AC43" i="18"/>
  <c r="AC36" i="18"/>
  <c r="AC38" i="18" s="1"/>
  <c r="P66" i="6"/>
  <c r="P70" i="6"/>
  <c r="P59" i="6"/>
  <c r="P69" i="6" s="1"/>
  <c r="P43" i="6"/>
  <c r="P36" i="6"/>
  <c r="P38" i="6" s="1"/>
  <c r="P64" i="6" s="1"/>
  <c r="P66" i="7"/>
  <c r="P70" i="7"/>
  <c r="P59" i="7"/>
  <c r="P68" i="7" s="1"/>
  <c r="P43" i="7"/>
  <c r="P36" i="7"/>
  <c r="P38" i="7" s="1"/>
  <c r="P66" i="4"/>
  <c r="P70" i="4"/>
  <c r="P59" i="4"/>
  <c r="P69" i="4" s="1"/>
  <c r="P43" i="4"/>
  <c r="P36" i="4"/>
  <c r="P38" i="4" s="1"/>
  <c r="Q45" i="4" l="1"/>
  <c r="AD45" i="19"/>
  <c r="AD65" i="19" s="1"/>
  <c r="Q45" i="5"/>
  <c r="Q65" i="5" s="1"/>
  <c r="AD45" i="18"/>
  <c r="AD63" i="18" s="1"/>
  <c r="AD69" i="19"/>
  <c r="AD68" i="19"/>
  <c r="AD64" i="19"/>
  <c r="AD69" i="18"/>
  <c r="AD68" i="18"/>
  <c r="AD64" i="18"/>
  <c r="Q64" i="6"/>
  <c r="Q45" i="6"/>
  <c r="Q69" i="6"/>
  <c r="Q68" i="6"/>
  <c r="Q69" i="7"/>
  <c r="Q68" i="7"/>
  <c r="Q45" i="7"/>
  <c r="Q65" i="7" s="1"/>
  <c r="Q64" i="7"/>
  <c r="Q69" i="4"/>
  <c r="Q68" i="4"/>
  <c r="Q63" i="4"/>
  <c r="Q64" i="4"/>
  <c r="Q65" i="4"/>
  <c r="Q69" i="5"/>
  <c r="Q68" i="5"/>
  <c r="Q64" i="5"/>
  <c r="AC64" i="18"/>
  <c r="AC45" i="18"/>
  <c r="AC67" i="18"/>
  <c r="AC68" i="18"/>
  <c r="P67" i="6"/>
  <c r="P45" i="6"/>
  <c r="P68" i="6"/>
  <c r="P64" i="4"/>
  <c r="P45" i="4"/>
  <c r="P67" i="4"/>
  <c r="P68" i="4"/>
  <c r="AC64" i="19"/>
  <c r="AC45" i="19"/>
  <c r="AC67" i="19"/>
  <c r="AC68" i="19"/>
  <c r="P64" i="7"/>
  <c r="P45" i="7"/>
  <c r="P69" i="7"/>
  <c r="P67" i="7"/>
  <c r="Q63" i="5" l="1"/>
  <c r="AD63" i="19"/>
  <c r="AD65" i="18"/>
  <c r="Q63" i="6"/>
  <c r="Q65" i="6"/>
  <c r="Q63" i="7"/>
  <c r="AC65" i="18"/>
  <c r="AC63" i="18"/>
  <c r="P65" i="6"/>
  <c r="P63" i="6"/>
  <c r="P65" i="4"/>
  <c r="P63" i="4"/>
  <c r="AC65" i="19"/>
  <c r="AC63" i="19"/>
  <c r="P63" i="7"/>
  <c r="P65" i="7"/>
  <c r="P66" i="5" l="1"/>
  <c r="P70" i="5"/>
  <c r="P59" i="5"/>
  <c r="P68" i="5" s="1"/>
  <c r="P43" i="5"/>
  <c r="P36" i="5"/>
  <c r="P38" i="5" s="1"/>
  <c r="P64" i="5" s="1"/>
  <c r="AB70" i="19"/>
  <c r="AB66" i="19"/>
  <c r="AB59" i="19"/>
  <c r="AB69" i="19" s="1"/>
  <c r="AB43" i="19"/>
  <c r="AB36" i="19"/>
  <c r="AB38" i="19" s="1"/>
  <c r="AB70" i="18"/>
  <c r="AB66" i="18"/>
  <c r="AB59" i="18"/>
  <c r="AB69" i="18" s="1"/>
  <c r="AB43" i="18"/>
  <c r="AB36" i="18"/>
  <c r="AB38" i="18" s="1"/>
  <c r="O70" i="6"/>
  <c r="O66" i="6"/>
  <c r="O59" i="6"/>
  <c r="O69" i="6" s="1"/>
  <c r="O43" i="6"/>
  <c r="O36" i="6"/>
  <c r="O38" i="6" s="1"/>
  <c r="O70" i="7"/>
  <c r="O66" i="7"/>
  <c r="O59" i="7"/>
  <c r="O69" i="7" s="1"/>
  <c r="O43" i="7"/>
  <c r="O36" i="7"/>
  <c r="O38" i="7" s="1"/>
  <c r="O70" i="4"/>
  <c r="O66" i="4"/>
  <c r="O59" i="4"/>
  <c r="O69" i="4" s="1"/>
  <c r="O43" i="4"/>
  <c r="O36" i="4"/>
  <c r="O38" i="4" s="1"/>
  <c r="P69" i="5" l="1"/>
  <c r="P67" i="5"/>
  <c r="P45" i="5"/>
  <c r="AB45" i="19"/>
  <c r="AB64" i="19"/>
  <c r="AB68" i="19"/>
  <c r="AB67" i="19"/>
  <c r="AB45" i="18"/>
  <c r="AB64" i="18"/>
  <c r="AB68" i="18"/>
  <c r="AB67" i="18"/>
  <c r="O45" i="6"/>
  <c r="O64" i="6"/>
  <c r="O68" i="6"/>
  <c r="O67" i="6"/>
  <c r="O45" i="7"/>
  <c r="O64" i="7"/>
  <c r="O68" i="7"/>
  <c r="O67" i="7"/>
  <c r="O45" i="4"/>
  <c r="O64" i="4"/>
  <c r="O68" i="4"/>
  <c r="O67" i="4"/>
  <c r="O70" i="5"/>
  <c r="O66" i="5"/>
  <c r="O59" i="5"/>
  <c r="O69" i="5" s="1"/>
  <c r="O43" i="5"/>
  <c r="O36" i="5"/>
  <c r="O38" i="5" s="1"/>
  <c r="AA70" i="19"/>
  <c r="AA66" i="19"/>
  <c r="AA59" i="19"/>
  <c r="AA69" i="19" s="1"/>
  <c r="AA43" i="19"/>
  <c r="AA36" i="19"/>
  <c r="AA38" i="19" s="1"/>
  <c r="AA70" i="18"/>
  <c r="AA66" i="18"/>
  <c r="AA59" i="18"/>
  <c r="AA69" i="18" s="1"/>
  <c r="AA43" i="18"/>
  <c r="AA36" i="18"/>
  <c r="AA38" i="18" s="1"/>
  <c r="N70" i="6"/>
  <c r="N66" i="6"/>
  <c r="N59" i="6"/>
  <c r="N69" i="6" s="1"/>
  <c r="N43" i="6"/>
  <c r="N36" i="6"/>
  <c r="N38" i="6" s="1"/>
  <c r="N70" i="7"/>
  <c r="N66" i="7"/>
  <c r="N59" i="7"/>
  <c r="N69" i="7" s="1"/>
  <c r="N43" i="7"/>
  <c r="N36" i="7"/>
  <c r="N38" i="7" s="1"/>
  <c r="N70" i="4"/>
  <c r="N66" i="4"/>
  <c r="N59" i="4"/>
  <c r="N69" i="4" s="1"/>
  <c r="N43" i="4"/>
  <c r="N36" i="4"/>
  <c r="N38" i="4" s="1"/>
  <c r="N70" i="5"/>
  <c r="N66" i="5"/>
  <c r="N59" i="5"/>
  <c r="N69" i="5" s="1"/>
  <c r="N43" i="5"/>
  <c r="N36" i="5"/>
  <c r="N38" i="5" s="1"/>
  <c r="U70" i="19"/>
  <c r="V70" i="19"/>
  <c r="W70" i="19"/>
  <c r="X70" i="19"/>
  <c r="Z70" i="19"/>
  <c r="T70" i="19"/>
  <c r="U70" i="18"/>
  <c r="V70" i="18"/>
  <c r="W70" i="18"/>
  <c r="X70" i="18"/>
  <c r="Z70" i="18"/>
  <c r="T70" i="18"/>
  <c r="U66" i="19"/>
  <c r="V66" i="19"/>
  <c r="W66" i="19"/>
  <c r="X66" i="19"/>
  <c r="Z66" i="19"/>
  <c r="T66" i="19"/>
  <c r="U66" i="18"/>
  <c r="V66" i="18"/>
  <c r="W66" i="18"/>
  <c r="X66" i="18"/>
  <c r="Z66" i="18"/>
  <c r="T66" i="18"/>
  <c r="U65" i="19"/>
  <c r="V65" i="19"/>
  <c r="H70" i="6"/>
  <c r="I70" i="6"/>
  <c r="J70" i="6"/>
  <c r="K70" i="6"/>
  <c r="L70" i="6"/>
  <c r="M70" i="6"/>
  <c r="G70" i="6"/>
  <c r="H70" i="7"/>
  <c r="I70" i="7"/>
  <c r="J70" i="7"/>
  <c r="K70" i="7"/>
  <c r="L70" i="7"/>
  <c r="M70" i="7"/>
  <c r="G70" i="7"/>
  <c r="H66" i="6"/>
  <c r="I66" i="6"/>
  <c r="J66" i="6"/>
  <c r="K66" i="6"/>
  <c r="L66" i="6"/>
  <c r="M66" i="6"/>
  <c r="G66" i="6"/>
  <c r="G66" i="7"/>
  <c r="H66" i="7"/>
  <c r="I66" i="7"/>
  <c r="J66" i="7"/>
  <c r="K66" i="7"/>
  <c r="L66" i="7"/>
  <c r="M66" i="7"/>
  <c r="M65" i="7"/>
  <c r="H70" i="4"/>
  <c r="I70" i="4"/>
  <c r="J70" i="4"/>
  <c r="K70" i="4"/>
  <c r="L70" i="4"/>
  <c r="M70" i="4"/>
  <c r="G70" i="4"/>
  <c r="H66" i="4"/>
  <c r="I66" i="4"/>
  <c r="J66" i="4"/>
  <c r="K66" i="4"/>
  <c r="L66" i="4"/>
  <c r="M66" i="4"/>
  <c r="G66" i="4"/>
  <c r="O63" i="4" l="1"/>
  <c r="O65" i="4"/>
  <c r="P63" i="5"/>
  <c r="P65" i="5"/>
  <c r="AB65" i="19"/>
  <c r="AB63" i="19"/>
  <c r="AB65" i="18"/>
  <c r="AB63" i="18"/>
  <c r="O65" i="6"/>
  <c r="O63" i="6"/>
  <c r="O65" i="7"/>
  <c r="O63" i="7"/>
  <c r="O45" i="5"/>
  <c r="O63" i="5" s="1"/>
  <c r="O64" i="5"/>
  <c r="O68" i="5"/>
  <c r="O67" i="5"/>
  <c r="AA45" i="19"/>
  <c r="AA64" i="19"/>
  <c r="AA68" i="19"/>
  <c r="AA67" i="19"/>
  <c r="AA45" i="18"/>
  <c r="AA64" i="18"/>
  <c r="AA68" i="18"/>
  <c r="AA67" i="18"/>
  <c r="N45" i="6"/>
  <c r="N64" i="6"/>
  <c r="N68" i="6"/>
  <c r="N67" i="6"/>
  <c r="N45" i="7"/>
  <c r="N64" i="7"/>
  <c r="N68" i="7"/>
  <c r="N67" i="7"/>
  <c r="N45" i="4"/>
  <c r="N64" i="4"/>
  <c r="N68" i="4"/>
  <c r="N67" i="4"/>
  <c r="N45" i="5"/>
  <c r="N64" i="5"/>
  <c r="N68" i="5"/>
  <c r="N67" i="5"/>
  <c r="H70" i="5"/>
  <c r="I70" i="5"/>
  <c r="J70" i="5"/>
  <c r="K70" i="5"/>
  <c r="L70" i="5"/>
  <c r="M70" i="5"/>
  <c r="G70" i="5"/>
  <c r="H66" i="5"/>
  <c r="I66" i="5"/>
  <c r="J66" i="5"/>
  <c r="K66" i="5"/>
  <c r="L66" i="5"/>
  <c r="M66" i="5"/>
  <c r="G66" i="5"/>
  <c r="N63" i="7" l="1"/>
  <c r="N65" i="7"/>
  <c r="O65" i="5"/>
  <c r="AA65" i="19"/>
  <c r="AA63" i="19"/>
  <c r="AA65" i="18"/>
  <c r="AA63" i="18"/>
  <c r="N65" i="6"/>
  <c r="N63" i="6"/>
  <c r="N65" i="4"/>
  <c r="N63" i="4"/>
  <c r="N65" i="5"/>
  <c r="N63" i="5"/>
  <c r="Z59" i="19"/>
  <c r="X59" i="19"/>
  <c r="W59" i="19"/>
  <c r="V59" i="19"/>
  <c r="U59" i="19"/>
  <c r="T59" i="19"/>
  <c r="Z43" i="19"/>
  <c r="X43" i="19"/>
  <c r="W43" i="19"/>
  <c r="V43" i="19"/>
  <c r="U43" i="19"/>
  <c r="T43" i="19"/>
  <c r="S43" i="19"/>
  <c r="R43" i="19"/>
  <c r="Q43" i="19"/>
  <c r="P43" i="19"/>
  <c r="O43" i="19"/>
  <c r="N43" i="19"/>
  <c r="M43" i="19"/>
  <c r="L43" i="19"/>
  <c r="K43" i="19"/>
  <c r="J43" i="19"/>
  <c r="I43" i="19"/>
  <c r="H43" i="19"/>
  <c r="G43" i="19"/>
  <c r="F43" i="19"/>
  <c r="E43" i="19"/>
  <c r="D43" i="19"/>
  <c r="C43" i="19"/>
  <c r="B43" i="19"/>
  <c r="Z36" i="19"/>
  <c r="Z38" i="19" s="1"/>
  <c r="X36" i="19"/>
  <c r="X38" i="19" s="1"/>
  <c r="W36" i="19"/>
  <c r="W38" i="19" s="1"/>
  <c r="V36" i="19"/>
  <c r="V38" i="19" s="1"/>
  <c r="U36" i="19"/>
  <c r="U38" i="19" s="1"/>
  <c r="T36" i="19"/>
  <c r="T38" i="19" s="1"/>
  <c r="S36" i="19"/>
  <c r="S38" i="19" s="1"/>
  <c r="R36" i="19"/>
  <c r="R38" i="19" s="1"/>
  <c r="Q36" i="19"/>
  <c r="Q38" i="19" s="1"/>
  <c r="P36" i="19"/>
  <c r="P38" i="19" s="1"/>
  <c r="O36" i="19"/>
  <c r="O38" i="19" s="1"/>
  <c r="N36" i="19"/>
  <c r="N38" i="19" s="1"/>
  <c r="M36" i="19"/>
  <c r="M38" i="19" s="1"/>
  <c r="L36" i="19"/>
  <c r="L38" i="19" s="1"/>
  <c r="K36" i="19"/>
  <c r="K38" i="19" s="1"/>
  <c r="J36" i="19"/>
  <c r="J38" i="19" s="1"/>
  <c r="I36" i="19"/>
  <c r="I38" i="19" s="1"/>
  <c r="H36" i="19"/>
  <c r="H38" i="19" s="1"/>
  <c r="G36" i="19"/>
  <c r="G38" i="19" s="1"/>
  <c r="F36" i="19"/>
  <c r="F38" i="19" s="1"/>
  <c r="E36" i="19"/>
  <c r="E38" i="19" s="1"/>
  <c r="D36" i="19"/>
  <c r="D38" i="19" s="1"/>
  <c r="C36" i="19"/>
  <c r="C38" i="19" s="1"/>
  <c r="B36" i="19"/>
  <c r="B38" i="19" s="1"/>
  <c r="Z59" i="18"/>
  <c r="X59" i="18"/>
  <c r="W59" i="18"/>
  <c r="V59" i="18"/>
  <c r="U59" i="18"/>
  <c r="T59" i="18"/>
  <c r="Z43" i="18"/>
  <c r="X43" i="18"/>
  <c r="W43" i="18"/>
  <c r="V43" i="18"/>
  <c r="U43" i="18"/>
  <c r="T43" i="18"/>
  <c r="S43" i="18"/>
  <c r="R43" i="18"/>
  <c r="Q43" i="18"/>
  <c r="P43" i="18"/>
  <c r="O43" i="18"/>
  <c r="N43" i="18"/>
  <c r="M43" i="18"/>
  <c r="L43" i="18"/>
  <c r="K43" i="18"/>
  <c r="J43" i="18"/>
  <c r="I43" i="18"/>
  <c r="H43" i="18"/>
  <c r="G43" i="18"/>
  <c r="F43" i="18"/>
  <c r="E43" i="18"/>
  <c r="D43" i="18"/>
  <c r="C43" i="18"/>
  <c r="B43" i="18"/>
  <c r="Z36" i="18"/>
  <c r="Z38" i="18" s="1"/>
  <c r="X36" i="18"/>
  <c r="X38" i="18" s="1"/>
  <c r="W36" i="18"/>
  <c r="W38" i="18" s="1"/>
  <c r="V36" i="18"/>
  <c r="V38" i="18" s="1"/>
  <c r="U36" i="18"/>
  <c r="U38" i="18" s="1"/>
  <c r="T36" i="18"/>
  <c r="T38" i="18" s="1"/>
  <c r="S36" i="18"/>
  <c r="S38" i="18" s="1"/>
  <c r="R36" i="18"/>
  <c r="R38" i="18" s="1"/>
  <c r="Q36" i="18"/>
  <c r="Q38" i="18" s="1"/>
  <c r="P36" i="18"/>
  <c r="P38" i="18" s="1"/>
  <c r="O36" i="18"/>
  <c r="O38" i="18" s="1"/>
  <c r="N36" i="18"/>
  <c r="N38" i="18" s="1"/>
  <c r="M36" i="18"/>
  <c r="M38" i="18" s="1"/>
  <c r="L36" i="18"/>
  <c r="L38" i="18" s="1"/>
  <c r="K36" i="18"/>
  <c r="K38" i="18" s="1"/>
  <c r="J36" i="18"/>
  <c r="J38" i="18" s="1"/>
  <c r="I36" i="18"/>
  <c r="I38" i="18" s="1"/>
  <c r="H36" i="18"/>
  <c r="H38" i="18" s="1"/>
  <c r="G36" i="18"/>
  <c r="G38" i="18" s="1"/>
  <c r="F36" i="18"/>
  <c r="F38" i="18" s="1"/>
  <c r="E36" i="18"/>
  <c r="E38" i="18" s="1"/>
  <c r="D36" i="18"/>
  <c r="D38" i="18" s="1"/>
  <c r="C36" i="18"/>
  <c r="C38" i="18" s="1"/>
  <c r="B36" i="18"/>
  <c r="B38" i="18" s="1"/>
  <c r="M59" i="6"/>
  <c r="M43" i="6"/>
  <c r="M36" i="6"/>
  <c r="M38" i="6" s="1"/>
  <c r="M59" i="7"/>
  <c r="M43" i="7"/>
  <c r="M36" i="7"/>
  <c r="M38" i="7" s="1"/>
  <c r="M59" i="4"/>
  <c r="M43" i="4"/>
  <c r="M36" i="4"/>
  <c r="M38" i="4" s="1"/>
  <c r="M59" i="5"/>
  <c r="M43" i="5"/>
  <c r="M36" i="5"/>
  <c r="M38" i="5" s="1"/>
  <c r="L59" i="6"/>
  <c r="L43" i="6"/>
  <c r="L36" i="6"/>
  <c r="L38" i="6" s="1"/>
  <c r="L59" i="7"/>
  <c r="L43" i="7"/>
  <c r="L36" i="7"/>
  <c r="L38" i="7" s="1"/>
  <c r="L59" i="4"/>
  <c r="L43" i="4"/>
  <c r="L36" i="4"/>
  <c r="L38" i="4" s="1"/>
  <c r="L59" i="5"/>
  <c r="L43" i="5"/>
  <c r="L36" i="5"/>
  <c r="L38" i="5" s="1"/>
  <c r="F43" i="6"/>
  <c r="E43" i="6"/>
  <c r="D43" i="6"/>
  <c r="C43" i="6"/>
  <c r="B43" i="6"/>
  <c r="C36" i="6"/>
  <c r="C38" i="6" s="1"/>
  <c r="D36" i="6"/>
  <c r="D38" i="6" s="1"/>
  <c r="E36" i="6"/>
  <c r="E38" i="6" s="1"/>
  <c r="F36" i="6"/>
  <c r="F38" i="6" s="1"/>
  <c r="B36" i="6"/>
  <c r="B38" i="6" s="1"/>
  <c r="F43" i="7"/>
  <c r="E43" i="7"/>
  <c r="D43" i="7"/>
  <c r="C43" i="7"/>
  <c r="B43" i="7"/>
  <c r="C36" i="7"/>
  <c r="C38" i="7" s="1"/>
  <c r="D36" i="7"/>
  <c r="D38" i="7" s="1"/>
  <c r="E36" i="7"/>
  <c r="E38" i="7" s="1"/>
  <c r="F36" i="7"/>
  <c r="F38" i="7" s="1"/>
  <c r="B36" i="7"/>
  <c r="B38" i="7" s="1"/>
  <c r="F43" i="4"/>
  <c r="E43" i="4"/>
  <c r="D43" i="4"/>
  <c r="C43" i="4"/>
  <c r="B43" i="4"/>
  <c r="G43" i="4"/>
  <c r="C36" i="4"/>
  <c r="C38" i="4" s="1"/>
  <c r="D36" i="4"/>
  <c r="D38" i="4" s="1"/>
  <c r="E36" i="4"/>
  <c r="E38" i="4" s="1"/>
  <c r="F36" i="4"/>
  <c r="F38" i="4" s="1"/>
  <c r="B36" i="4"/>
  <c r="B38" i="4" s="1"/>
  <c r="B43" i="5"/>
  <c r="C43" i="5"/>
  <c r="D43" i="5"/>
  <c r="E43" i="5"/>
  <c r="F43" i="5"/>
  <c r="C36" i="5"/>
  <c r="C38" i="5" s="1"/>
  <c r="D36" i="5"/>
  <c r="D38" i="5" s="1"/>
  <c r="E36" i="5"/>
  <c r="E38" i="5" s="1"/>
  <c r="F36" i="5"/>
  <c r="F38" i="5" s="1"/>
  <c r="B36" i="5"/>
  <c r="B38" i="5" s="1"/>
  <c r="G36" i="6"/>
  <c r="G38" i="6" s="1"/>
  <c r="H36" i="6"/>
  <c r="H38" i="6" s="1"/>
  <c r="H45" i="6" s="1"/>
  <c r="H65" i="6" s="1"/>
  <c r="I36" i="6"/>
  <c r="I38" i="6" s="1"/>
  <c r="I64" i="6" s="1"/>
  <c r="J36" i="6"/>
  <c r="J38" i="6" s="1"/>
  <c r="K36" i="6"/>
  <c r="K38" i="6" s="1"/>
  <c r="K64" i="6" s="1"/>
  <c r="G43" i="6"/>
  <c r="H43" i="6"/>
  <c r="I43" i="6"/>
  <c r="J43" i="6"/>
  <c r="K43" i="6"/>
  <c r="G59" i="6"/>
  <c r="H59" i="6"/>
  <c r="I59" i="6"/>
  <c r="J59" i="6"/>
  <c r="K59" i="6"/>
  <c r="G36" i="7"/>
  <c r="G38" i="7" s="1"/>
  <c r="H36" i="7"/>
  <c r="H38" i="7" s="1"/>
  <c r="I36" i="7"/>
  <c r="I38" i="7" s="1"/>
  <c r="I64" i="7" s="1"/>
  <c r="J36" i="7"/>
  <c r="J38" i="7" s="1"/>
  <c r="J64" i="7" s="1"/>
  <c r="K36" i="7"/>
  <c r="K38" i="7" s="1"/>
  <c r="K64" i="7" s="1"/>
  <c r="G43" i="7"/>
  <c r="H43" i="7"/>
  <c r="I43" i="7"/>
  <c r="J43" i="7"/>
  <c r="K43" i="7"/>
  <c r="G59" i="7"/>
  <c r="H59" i="7"/>
  <c r="I59" i="7"/>
  <c r="J59" i="7"/>
  <c r="K59" i="7"/>
  <c r="H36" i="4"/>
  <c r="H38" i="4" s="1"/>
  <c r="I36" i="4"/>
  <c r="J36" i="4"/>
  <c r="J38" i="4" s="1"/>
  <c r="J64" i="4" s="1"/>
  <c r="K36" i="4"/>
  <c r="I38" i="4"/>
  <c r="K38" i="4"/>
  <c r="H43" i="4"/>
  <c r="I43" i="4"/>
  <c r="J43" i="4"/>
  <c r="K43" i="4"/>
  <c r="H59" i="4"/>
  <c r="I59" i="4"/>
  <c r="J59" i="4"/>
  <c r="K59" i="4"/>
  <c r="G59" i="4"/>
  <c r="G36" i="4"/>
  <c r="G38" i="4" s="1"/>
  <c r="H59" i="5"/>
  <c r="I59" i="5"/>
  <c r="J59" i="5"/>
  <c r="K59" i="5"/>
  <c r="G59" i="5"/>
  <c r="H36" i="5"/>
  <c r="H38" i="5" s="1"/>
  <c r="I36" i="5"/>
  <c r="I38" i="5" s="1"/>
  <c r="J36" i="5"/>
  <c r="J38" i="5" s="1"/>
  <c r="K36" i="5"/>
  <c r="K38" i="5" s="1"/>
  <c r="G36" i="5"/>
  <c r="G38" i="5" s="1"/>
  <c r="G64" i="5" s="1"/>
  <c r="K43" i="5"/>
  <c r="J43" i="5"/>
  <c r="I43" i="5"/>
  <c r="G43" i="5"/>
  <c r="H43" i="5"/>
  <c r="H64" i="6" l="1"/>
  <c r="H64" i="4"/>
  <c r="H45" i="4"/>
  <c r="H65" i="4" s="1"/>
  <c r="K45" i="4"/>
  <c r="I45" i="4"/>
  <c r="I65" i="4" s="1"/>
  <c r="H45" i="7"/>
  <c r="K65" i="4"/>
  <c r="K63" i="4"/>
  <c r="J45" i="4"/>
  <c r="J65" i="4" s="1"/>
  <c r="H64" i="7"/>
  <c r="K64" i="4"/>
  <c r="I45" i="6"/>
  <c r="I65" i="6" s="1"/>
  <c r="I64" i="4"/>
  <c r="J45" i="7"/>
  <c r="J63" i="7" s="1"/>
  <c r="J64" i="6"/>
  <c r="J45" i="6"/>
  <c r="K45" i="6"/>
  <c r="K65" i="6" s="1"/>
  <c r="K45" i="7"/>
  <c r="K63" i="7" s="1"/>
  <c r="C45" i="4"/>
  <c r="C64" i="4"/>
  <c r="U67" i="19"/>
  <c r="U68" i="19"/>
  <c r="U69" i="19"/>
  <c r="W67" i="19"/>
  <c r="W68" i="19"/>
  <c r="W69" i="19"/>
  <c r="T68" i="19"/>
  <c r="T67" i="19"/>
  <c r="T69" i="19"/>
  <c r="V67" i="19"/>
  <c r="V68" i="19"/>
  <c r="V69" i="19"/>
  <c r="X67" i="19"/>
  <c r="X68" i="19"/>
  <c r="X69" i="19"/>
  <c r="Z67" i="19"/>
  <c r="Z68" i="19"/>
  <c r="Z69" i="19"/>
  <c r="T68" i="18"/>
  <c r="T67" i="18"/>
  <c r="T69" i="18"/>
  <c r="V67" i="18"/>
  <c r="V68" i="18"/>
  <c r="V69" i="18"/>
  <c r="X67" i="18"/>
  <c r="X68" i="18"/>
  <c r="X69" i="18"/>
  <c r="Z67" i="18"/>
  <c r="Z68" i="18"/>
  <c r="Z69" i="18"/>
  <c r="U67" i="18"/>
  <c r="U68" i="18"/>
  <c r="U69" i="18"/>
  <c r="W67" i="18"/>
  <c r="W68" i="18"/>
  <c r="W69" i="18"/>
  <c r="I45" i="7"/>
  <c r="I63" i="7" s="1"/>
  <c r="L45" i="6"/>
  <c r="L65" i="6" s="1"/>
  <c r="L64" i="6"/>
  <c r="F64" i="7"/>
  <c r="F45" i="7"/>
  <c r="D45" i="7"/>
  <c r="D64" i="7"/>
  <c r="B64" i="7"/>
  <c r="B45" i="7"/>
  <c r="E64" i="7"/>
  <c r="E45" i="7"/>
  <c r="C45" i="7"/>
  <c r="C64" i="7"/>
  <c r="G45" i="6"/>
  <c r="G64" i="6"/>
  <c r="J67" i="6"/>
  <c r="J68" i="6"/>
  <c r="J69" i="6"/>
  <c r="H67" i="6"/>
  <c r="H68" i="6"/>
  <c r="H69" i="6"/>
  <c r="M67" i="6"/>
  <c r="M68" i="6"/>
  <c r="M69" i="6"/>
  <c r="K67" i="6"/>
  <c r="K68" i="6"/>
  <c r="K69" i="6"/>
  <c r="I67" i="6"/>
  <c r="I68" i="6"/>
  <c r="I69" i="6"/>
  <c r="G68" i="6"/>
  <c r="G67" i="6"/>
  <c r="G69" i="6"/>
  <c r="L67" i="6"/>
  <c r="L68" i="6"/>
  <c r="L69" i="6"/>
  <c r="H63" i="6"/>
  <c r="L45" i="7"/>
  <c r="L64" i="7"/>
  <c r="H63" i="7"/>
  <c r="H65" i="7"/>
  <c r="K67" i="7"/>
  <c r="K68" i="7"/>
  <c r="K69" i="7"/>
  <c r="I67" i="7"/>
  <c r="I68" i="7"/>
  <c r="I69" i="7"/>
  <c r="G68" i="7"/>
  <c r="G67" i="7"/>
  <c r="G69" i="7"/>
  <c r="J67" i="7"/>
  <c r="J68" i="7"/>
  <c r="J69" i="7"/>
  <c r="H67" i="7"/>
  <c r="H68" i="7"/>
  <c r="H69" i="7"/>
  <c r="L67" i="7"/>
  <c r="L68" i="7"/>
  <c r="L69" i="7"/>
  <c r="M67" i="7"/>
  <c r="M68" i="7"/>
  <c r="M69" i="7"/>
  <c r="F64" i="4"/>
  <c r="F45" i="4"/>
  <c r="E45" i="4"/>
  <c r="E64" i="4"/>
  <c r="K67" i="4"/>
  <c r="K68" i="4"/>
  <c r="K69" i="4"/>
  <c r="I67" i="4"/>
  <c r="I68" i="4"/>
  <c r="I69" i="4"/>
  <c r="G69" i="4"/>
  <c r="G68" i="4"/>
  <c r="G67" i="4"/>
  <c r="J67" i="4"/>
  <c r="J68" i="4"/>
  <c r="J69" i="4"/>
  <c r="H67" i="4"/>
  <c r="H68" i="4"/>
  <c r="H69" i="4"/>
  <c r="L67" i="4"/>
  <c r="L68" i="4"/>
  <c r="L69" i="4"/>
  <c r="M67" i="4"/>
  <c r="M68" i="4"/>
  <c r="M69" i="4"/>
  <c r="F64" i="5"/>
  <c r="F45" i="5"/>
  <c r="I64" i="5"/>
  <c r="I45" i="5"/>
  <c r="I63" i="5" s="1"/>
  <c r="D45" i="5"/>
  <c r="D64" i="5"/>
  <c r="G68" i="5"/>
  <c r="G67" i="5"/>
  <c r="G69" i="5"/>
  <c r="J67" i="5"/>
  <c r="J68" i="5"/>
  <c r="J69" i="5"/>
  <c r="H67" i="5"/>
  <c r="H68" i="5"/>
  <c r="H69" i="5"/>
  <c r="K67" i="5"/>
  <c r="K68" i="5"/>
  <c r="K69" i="5"/>
  <c r="I67" i="5"/>
  <c r="I68" i="5"/>
  <c r="I69" i="5"/>
  <c r="L67" i="5"/>
  <c r="L68" i="5"/>
  <c r="L69" i="5"/>
  <c r="M67" i="5"/>
  <c r="M68" i="5"/>
  <c r="M69" i="5"/>
  <c r="K45" i="5"/>
  <c r="B45" i="6"/>
  <c r="B64" i="6"/>
  <c r="E64" i="6"/>
  <c r="E45" i="6"/>
  <c r="C64" i="6"/>
  <c r="C45" i="6"/>
  <c r="M64" i="6"/>
  <c r="M45" i="6"/>
  <c r="F45" i="6"/>
  <c r="F64" i="6"/>
  <c r="D45" i="6"/>
  <c r="D64" i="6"/>
  <c r="G45" i="7"/>
  <c r="G64" i="7"/>
  <c r="M45" i="7"/>
  <c r="M63" i="7" s="1"/>
  <c r="M64" i="7"/>
  <c r="G45" i="4"/>
  <c r="G64" i="4"/>
  <c r="D64" i="4"/>
  <c r="D45" i="4"/>
  <c r="B64" i="4"/>
  <c r="B45" i="4"/>
  <c r="L45" i="4"/>
  <c r="L64" i="4"/>
  <c r="M64" i="4"/>
  <c r="M45" i="4"/>
  <c r="E45" i="5"/>
  <c r="E64" i="5"/>
  <c r="B64" i="5"/>
  <c r="B45" i="5"/>
  <c r="J45" i="5"/>
  <c r="J64" i="5"/>
  <c r="M45" i="5"/>
  <c r="M64" i="5"/>
  <c r="H45" i="5"/>
  <c r="H64" i="5"/>
  <c r="C64" i="5"/>
  <c r="C45" i="5"/>
  <c r="L45" i="5"/>
  <c r="L64" i="5"/>
  <c r="K64" i="5"/>
  <c r="G45" i="5"/>
  <c r="B45" i="19"/>
  <c r="B64" i="19"/>
  <c r="D45" i="19"/>
  <c r="D64" i="19"/>
  <c r="F45" i="19"/>
  <c r="F64" i="19"/>
  <c r="H45" i="19"/>
  <c r="H64" i="19"/>
  <c r="J45" i="19"/>
  <c r="J64" i="19"/>
  <c r="L45" i="19"/>
  <c r="L64" i="19"/>
  <c r="N45" i="19"/>
  <c r="N64" i="19"/>
  <c r="P45" i="19"/>
  <c r="P64" i="19"/>
  <c r="R45" i="19"/>
  <c r="R64" i="19"/>
  <c r="T45" i="19"/>
  <c r="T64" i="19"/>
  <c r="V45" i="19"/>
  <c r="V63" i="19" s="1"/>
  <c r="V64" i="19"/>
  <c r="X45" i="19"/>
  <c r="X64" i="19"/>
  <c r="Z45" i="19"/>
  <c r="Z64" i="19"/>
  <c r="C45" i="19"/>
  <c r="C64" i="19"/>
  <c r="E45" i="19"/>
  <c r="E64" i="19"/>
  <c r="G45" i="19"/>
  <c r="G64" i="19"/>
  <c r="I45" i="19"/>
  <c r="I64" i="19"/>
  <c r="K45" i="19"/>
  <c r="K64" i="19"/>
  <c r="M45" i="19"/>
  <c r="M64" i="19"/>
  <c r="O45" i="19"/>
  <c r="O64" i="19"/>
  <c r="Q45" i="19"/>
  <c r="Q64" i="19"/>
  <c r="S45" i="19"/>
  <c r="S64" i="19"/>
  <c r="U45" i="19"/>
  <c r="U63" i="19" s="1"/>
  <c r="U64" i="19"/>
  <c r="W45" i="19"/>
  <c r="W64" i="19"/>
  <c r="B45" i="18"/>
  <c r="B64" i="18"/>
  <c r="C45" i="18"/>
  <c r="C64" i="18"/>
  <c r="D45" i="18"/>
  <c r="D64" i="18"/>
  <c r="E45" i="18"/>
  <c r="E64" i="18"/>
  <c r="F45" i="18"/>
  <c r="F64" i="18"/>
  <c r="G45" i="18"/>
  <c r="G64" i="18"/>
  <c r="H45" i="18"/>
  <c r="H64" i="18"/>
  <c r="I45" i="18"/>
  <c r="I64" i="18"/>
  <c r="J45" i="18"/>
  <c r="J64" i="18"/>
  <c r="K45" i="18"/>
  <c r="K64" i="18"/>
  <c r="L45" i="18"/>
  <c r="L64" i="18"/>
  <c r="M45" i="18"/>
  <c r="M64" i="18"/>
  <c r="N45" i="18"/>
  <c r="N64" i="18"/>
  <c r="O45" i="18"/>
  <c r="O64" i="18"/>
  <c r="P45" i="18"/>
  <c r="P64" i="18"/>
  <c r="Q45" i="18"/>
  <c r="Q64" i="18"/>
  <c r="R45" i="18"/>
  <c r="R64" i="18"/>
  <c r="S45" i="18"/>
  <c r="S64" i="18"/>
  <c r="T45" i="18"/>
  <c r="T64" i="18"/>
  <c r="U45" i="18"/>
  <c r="U64" i="18"/>
  <c r="V45" i="18"/>
  <c r="V64" i="18"/>
  <c r="W45" i="18"/>
  <c r="W64" i="18"/>
  <c r="X45" i="18"/>
  <c r="X64" i="18"/>
  <c r="Z45" i="18"/>
  <c r="Z64" i="18"/>
  <c r="J65" i="7" l="1"/>
  <c r="H63" i="4"/>
  <c r="K63" i="6"/>
  <c r="I65" i="7"/>
  <c r="J63" i="4"/>
  <c r="I63" i="4"/>
  <c r="L63" i="6"/>
  <c r="K65" i="7"/>
  <c r="I63" i="6"/>
  <c r="I65" i="5"/>
  <c r="J65" i="6"/>
  <c r="J63" i="6"/>
  <c r="W63" i="19"/>
  <c r="W65" i="19"/>
  <c r="Z63" i="19"/>
  <c r="Z65" i="19"/>
  <c r="X63" i="19"/>
  <c r="X65" i="19"/>
  <c r="T63" i="19"/>
  <c r="T65" i="19"/>
  <c r="Z63" i="18"/>
  <c r="Z65" i="18"/>
  <c r="X63" i="18"/>
  <c r="X65" i="18"/>
  <c r="W63" i="18"/>
  <c r="W65" i="18"/>
  <c r="V63" i="18"/>
  <c r="V65" i="18"/>
  <c r="U63" i="18"/>
  <c r="U65" i="18"/>
  <c r="T63" i="18"/>
  <c r="T65" i="18"/>
  <c r="G65" i="6"/>
  <c r="G63" i="6"/>
  <c r="M63" i="6"/>
  <c r="M65" i="6"/>
  <c r="G63" i="7"/>
  <c r="G65" i="7"/>
  <c r="L63" i="7"/>
  <c r="L65" i="7"/>
  <c r="L63" i="4"/>
  <c r="L65" i="4"/>
  <c r="G63" i="4"/>
  <c r="G65" i="4"/>
  <c r="M63" i="4"/>
  <c r="M65" i="4"/>
  <c r="G63" i="5"/>
  <c r="G65" i="5"/>
  <c r="K63" i="5"/>
  <c r="K65" i="5"/>
  <c r="L63" i="5"/>
  <c r="L65" i="5"/>
  <c r="H63" i="5"/>
  <c r="H65" i="5"/>
  <c r="M63" i="5"/>
  <c r="M65" i="5"/>
  <c r="J63" i="5"/>
  <c r="J65" i="5"/>
</calcChain>
</file>

<file path=xl/sharedStrings.xml><?xml version="1.0" encoding="utf-8"?>
<sst xmlns="http://schemas.openxmlformats.org/spreadsheetml/2006/main" count="560" uniqueCount="154">
  <si>
    <t>År:</t>
  </si>
  <si>
    <t>Driftskostnader:</t>
  </si>
  <si>
    <t>Drivstoff</t>
  </si>
  <si>
    <t>Produktavgift</t>
  </si>
  <si>
    <t>Agn, is, salt og emballasje</t>
  </si>
  <si>
    <t>Sosiale kostnader</t>
  </si>
  <si>
    <t>Forsikring fartøy</t>
  </si>
  <si>
    <t>Vedlikehold fartøy</t>
  </si>
  <si>
    <t>Arbeidsgodtgjørelse til mannskap</t>
  </si>
  <si>
    <t>Rentesub./kontraheringstilsk.</t>
  </si>
  <si>
    <t>Netto finansposter</t>
  </si>
  <si>
    <t>Antall fartøy i utvalg</t>
  </si>
  <si>
    <t>Strukturavgift</t>
  </si>
  <si>
    <t>Ordinært resultat før skatt</t>
  </si>
  <si>
    <t>Undersøkelsen har gjennomgått flere metodiske endringer som kan ha betydning ved bruk av tallmaterialet for enkelte formål (se "Merknader - metodiske endringer")</t>
  </si>
  <si>
    <t>Ringnotsnurpere</t>
  </si>
  <si>
    <t>Tidsserie:</t>
  </si>
  <si>
    <t>Endringer i metode/underliggende forutsetninger</t>
  </si>
  <si>
    <t>Endringer i populasjonen</t>
  </si>
  <si>
    <t>Fram til og med 2001 var kravet til helårsdrift minst 30 uker på fiske. Dette kravet var i tidsrommet 1998-2001 operasjonalisert ved 25 uker med levert fangst og kr 150 000 i fangstinntekt for fartøy i størrelsen 8-12,9 m st.l. og kr 250 000 for fartøy i størrelsen 13 m st.l. og over (1999). Fra og med 2002 har kravet til helårsdrift vært 7 måneder med levert fangst samt en fangstinntekt som avhenger av størrelsen på fartøyet. Kravet til fangstinntekt indeksreguleres hvert år etter prisutvikling for fisk.</t>
  </si>
  <si>
    <t>Endringer i fartøygruppering</t>
  </si>
  <si>
    <t>Lønnsomhetsundersøkelse for fiskeflåten</t>
  </si>
  <si>
    <t>Definisjoner</t>
  </si>
  <si>
    <t>Driftsinntekter</t>
  </si>
  <si>
    <t>Agn, is salt og emballasje</t>
  </si>
  <si>
    <t>Her inngår kostnader til agn, konservering av fisk og emballasje.</t>
  </si>
  <si>
    <t>Vedlikehold/nyanskaffelse redskap</t>
  </si>
  <si>
    <t>Driftsresultat</t>
  </si>
  <si>
    <t>Driftsresultatet er resultatet av driftsaktivitetene til fartøyet; differansen mellom driftsinntektene og sum driftskostnader.</t>
  </si>
  <si>
    <t>Driftsmargin</t>
  </si>
  <si>
    <t>Dette nøkkeltallet viser hvor mye som tjenes på hver 100 kr solgt (Driftsresultat*100%/Driftsinntekter).</t>
  </si>
  <si>
    <t>Rentesubsidier/Kontraheringstilskudd</t>
  </si>
  <si>
    <t>Her inngår renteinntekter og eventuelle rentesubsidier/kontraheringstilskudd (fra 1999) i tillegg til andre finansinntekter (inkl. gevinst på fordringer og gjeld i utenlandsk valuta som følge av valutakursendringer).</t>
  </si>
  <si>
    <t>Her inngår rentekostnader i tillegg til andre finanskostnader (inkl. tap på fordringer og gjeld i utenlandsk valuta som følge av valutakursendringer).</t>
  </si>
  <si>
    <t>Nettofinansposter er differansen mellom finansinntekter (kostnadsreduserende driftstilskudd/likviditetstilskudd, rentesubsidier/kontraheringstilskudd, diverse finansinntekter) og diverse finanskostnader.</t>
  </si>
  <si>
    <t>Ordinært resultat før skatt er driftsresultatet tillagt netto finansposter. Denne resultatstørrelsen tar hensyn til bedriftens finansiering, og gir dermed et bilde av den ordinære inntjeningen i året.</t>
  </si>
  <si>
    <t>I 1968 bestemte Stortinget at en del av fiskernes forpliktelser med hensyn til folketrygden (Arbeidsgiverandelen) skulle dekkes ved en produktavgift. Denne ble til å begynne med innkrevd dels som utførselsavgift, dels som avgift på førstehåndsomsetningen. Utførselsavgiften har siden falt ut som finansieringskilde for folketrygden. Produktavgiften skal dekke forskjellen mellom høy og mellomsats for medlemsavgift til Folketrygden. Produktavgiften dekker dessuten frivillig syketrygd og yrkesskadetrygd, samt utgifter til dagpenger for arbeidsledige fiskere.</t>
  </si>
  <si>
    <t>Mottatte rentesubsidier fra Statens Fiskarbank inngår fra og med 1988 i lønnsomhetsundersøkelsen. Det totale subsidiebeløpet til fartøyeier ble de første årene fordelt over flere år i form av rentesubsidier. Fra tidlig på 1990-tallet gikk en over til å betale ut et engangsbeløp i form av et kontraheringstilskudd til fartøyeier etter overtakelsen av nybygd fartøy. Det som inngår i denne posten vil dermed fra tidlig på 1990-tallet være en blanding av tidligere innvilgede rentesubsidier og nytildelte kontraheringstilskudd det enkelte år. Rentesubsidier/kontraheringstilskudd ble spesifisert som egen post fram til og med 1998-undersøkelsen. Fra og med 1999-undersøkelsen inngår eventuelle rentesubsidier/kontraheringstilskudd i posten "Diverse finansinntekter".</t>
  </si>
  <si>
    <t>Vedlikehold/nyanskaffelser redskap</t>
  </si>
  <si>
    <t xml:space="preserve"> </t>
  </si>
  <si>
    <t>Kontrollavgift</t>
  </si>
  <si>
    <t>Sum omløpsmidler</t>
  </si>
  <si>
    <t>Sum eiendeler</t>
  </si>
  <si>
    <t>Langsiktig gjeld</t>
  </si>
  <si>
    <t>Kortsiktig gjeld</t>
  </si>
  <si>
    <t>Sum egenkapital og gjeld</t>
  </si>
  <si>
    <t>Balansestørrelser:</t>
  </si>
  <si>
    <t>Totalkapitalrentabilitet (%)</t>
  </si>
  <si>
    <t>Driftsdøgn</t>
  </si>
  <si>
    <t xml:space="preserve">Fartøyenes langsiktige gjeld (pantegjeld, utsatt skatt osv.). </t>
  </si>
  <si>
    <t>Pensjonstrekk</t>
  </si>
  <si>
    <t>Egenkapital</t>
  </si>
  <si>
    <t>Antall fartøy i populasjon</t>
  </si>
  <si>
    <t>Bedriftsøkonomisk perspektiv</t>
  </si>
  <si>
    <t xml:space="preserve">Avskrivning fartøy </t>
  </si>
  <si>
    <t>Avskrivninger fisketillatelser</t>
  </si>
  <si>
    <t>Sum driftskostnader</t>
  </si>
  <si>
    <t>Driftsmargin (%)</t>
  </si>
  <si>
    <t>Veid gjennomsnitt per fartøy - som vekter har en benyttet antall fartøy i massen</t>
  </si>
  <si>
    <t>Ny utvalgsplan og estimeringsmetode</t>
  </si>
  <si>
    <t>1980-2001</t>
  </si>
  <si>
    <t>I perioden 1980-2001 har det vært flere endringer i metode vedrørende kartlegging av helårsdrevne fartøy (fastsettelse av populasjonen for lønnsomhetsundersøkelsen). Det har også vært nødvendig å lempe på kriteriene til helårsdrift for utvalgte fartøygrupper, grunnet streng regulering av fisket, enkelte år.</t>
  </si>
  <si>
    <t>Endring fra samfunnsøkonomisk perspektiv til bedriftsøkonomisk perspektiv</t>
  </si>
  <si>
    <t>Denne posten inneholder kostnader til vedlikehold, reparasjon m.m. av fartøyet (skrog med overbygg/innredning, motor, teknisk utrusting – elektronisk og hydraulisk utstyr, fabrikk- og fryseriutstyr) eventuelt redusert for mottatt erstatning. I forbindelse med 1992-undersøkelsen endret en prinsipp for kostnadsføring av vedlikeholdskostnader for fartøy. På grunn av at vedlikeholdskostnadene for fartøy kunne variere svært mye fra år til år, regnet en i tidligere undersøkelser et tre-års gjennomsnitt for vedlikeholdskostnader for fartøy. Fra og med 1992-undersøkelsen ble dette endret slik at en nå utgiftsfører disse kostnadene samme år som kostnaden påløper.</t>
  </si>
  <si>
    <t>Denne posten inneholder kostnader til vedlikehold, reparasjon, nyanskaffelse m.m. av redskap eventuelt redusert for mottatt erstatning. Fram til og med 1986-undersøkelsen ble kostnaden vedrørende vedlikehold/nyanskaffelse av nøter aktivert og avskrevet. Fra og med 1987-undersøkelsen er kostnadene vedrørende vedlikehold/nyanskaffelse av nøter utgiftsført samme år som kostnaden påløper.</t>
  </si>
  <si>
    <t>I denne posten inngår blant annet kostnader vedrørende leid arbeidshjelp, telefon, havneavgift og andre administrasjonskostnader.  Leiekostnad ved benyttelse av driftsordninger for fartøy under 28 meter (årene 2003-2007) og rederikvote for fartøy i størrelsen 28 meter største lengde og over vil også inngå her. Kostnader vedrørende kjøp av kvote inngår i denne posten for de årene dette har vært aktuelt.</t>
  </si>
  <si>
    <t>Avskrivninger fartøy</t>
  </si>
  <si>
    <t>Avskrivninger på fartøy er bokførte avskrivninger hentet fra fartøyets regnskap/næringsoppgave. Avskrivningene i lønnomhetsundersøkelsen vil dermed være en blanding av lineære avskrivninger og saldoavskrivninger alt etter hvilket prinsipp som benyttes i regnskap og næringsoppgaver.</t>
  </si>
  <si>
    <t>Fiskefartøy</t>
  </si>
  <si>
    <t>I denne posten inngår bokført verdi på fartøy med utstyr hentet fra fartøyets regnskap/næringsoppgave. Verdien på fiskefartøy vil dermed være en blanding av bokført verdi etter fradrag for lineære avskrivninger og bokført verdi etter fradrag for saldoavskrivninger.</t>
  </si>
  <si>
    <t>Fisketillatelser</t>
  </si>
  <si>
    <t>I denne posten inngår alle verdier på fisketillatelser som er oppgitt i fartøyets regnskap/næringsoppgave. Posten inkluderer dermed verdi på deltakeradganger, enhetskvote, strukturkvote og konsesjoner.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t>
  </si>
  <si>
    <t>I andre varige driftsmidler inkluderes blant annet redskap, hjelpebåt, sjøbod, kai, transportmidler og langsiktige plasseringer i aksjer og andeler.</t>
  </si>
  <si>
    <t xml:space="preserve">Sum omløpsmidler består av kontanter, bankinnskudd, kortsiktig plassering av aksjer og andeler, varelager og beholdning av bunkers, proviant emballasje mv. </t>
  </si>
  <si>
    <t>Egenkapitalen er differansen mellom sum eiendeler og summen av kortsiktig og langsiktig gjeld.</t>
  </si>
  <si>
    <t>Fartøyenes kortsiktige gjeld (driftskreditt, leverandørgjeld, skyldig merverdi- og investeringsavgift osv.).</t>
  </si>
  <si>
    <t>Sum egenkapital og gjeld er summen av "Egenkapital", "Kortsiktig gjeld" og "Langsiktig gjeld".</t>
  </si>
  <si>
    <t>Antall fartøy i utvalg er antall fartøy som resultatene i lønnsomhetsundersøkelsen er basert på. Se "Merknader - metodiske endringer" vedrørende endring i utvalgsmetode.</t>
  </si>
  <si>
    <t>Lønnsomhetsundersøkelse for fiskeflåten - Grovgruppering fartøygrupper</t>
  </si>
  <si>
    <t>Kostnader til proviant</t>
  </si>
  <si>
    <t xml:space="preserve">Avskrivninger fartøy </t>
  </si>
  <si>
    <t>Andre kostnader</t>
  </si>
  <si>
    <t>Andre anleggsmidler</t>
  </si>
  <si>
    <t>Sum anleggsmidler</t>
  </si>
  <si>
    <t>Finansinntekter</t>
  </si>
  <si>
    <t>Finanskostnader</t>
  </si>
  <si>
    <t>Andre forsikringer</t>
  </si>
  <si>
    <t>Konvensjonelle havfiskefartøy</t>
  </si>
  <si>
    <t>Kystreketrålere</t>
  </si>
  <si>
    <t>Kystnotfartøy inkl. ringnotsnurpere uten konsesjon (SUK-gruppen)</t>
  </si>
  <si>
    <t>Her inngår kasko på fartøy.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</si>
  <si>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Andre forsikringer består av alle typer forsikringer vedrørende driften av fartøyet bortsett fra kasko på fartøy. Eksempel på hvilke forsikringer som inngår i denne kostnadsposten er pakkeforsikring, forsikring av redskap, fangstforsikring, ansvarsforsikring m.m.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</si>
  <si>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Sum anleggsmidler er summen av "Fiskefartøy", "Fisketillatelser" og "Andre anleggsmidler".</t>
  </si>
  <si>
    <t>Sum eiendeler er summen av anleggsmidler og omløpsmidler.</t>
  </si>
  <si>
    <t>Antall driftsdøgn</t>
  </si>
  <si>
    <t>Antall fartøy i populasjon. Kriteriene for fastsettelse av populasjonen er endret over tid, se "Merknader - metodiske endringer" vedrørende endringer i populasjonen.</t>
  </si>
  <si>
    <t>Konvensjonelle kystfiskefartøy</t>
  </si>
  <si>
    <t>Pelagiske trålere (tidligere Industritrålere)</t>
  </si>
  <si>
    <t>Nøkkeltall:</t>
  </si>
  <si>
    <t>Egenkapitalrentabilitet (%)</t>
  </si>
  <si>
    <t>Likviditetsgrad 1 (%)</t>
  </si>
  <si>
    <t>Egenkapitalandel (%)</t>
  </si>
  <si>
    <t>Finansieringsgrad 1 (%)</t>
  </si>
  <si>
    <t xml:space="preserve">Finansieringsgrad 1 (%) </t>
  </si>
  <si>
    <t>Egenkapitalrentabilitet gir uttrykk for avkastningen på den kapitalen som eierne har skutt inn i virksomheten (Ordinært resultat før skatt*100%/Egenkapital). I enkelte av inndelingene i lønnsomhetsundersøkelsen vil egenkapitalen være negativ. I disse tilfellene beregnes ikke egenkapitalrentabiliteten.</t>
  </si>
  <si>
    <t>Dette nøkkeltallet sier noe om virksomhetens evne til å betale sine forpliktelser etter hvert som de forfaller (Omløpsmidler*100%/Kortsiktig gjeld).</t>
  </si>
  <si>
    <t>Egenkapitalandelen viser hvor stor andel av totalkapitalen/eiendelene som er finansiert med egne midler (Egenkapital*100%/Totalkapital).</t>
  </si>
  <si>
    <t>Nøkkeltallet sier noe om hvordan anleggsmidlene er finansiert (Anleggsmidler*100%/(Langsiktig gjeld+Egenkapital)). Dersom prosenten er mindre enn 100 indikerer dette at langsiktig gjeld og egenkapital fullt ut finansierer anleggsmidlene.</t>
  </si>
  <si>
    <t>Andel langsiktig gjeld (%)</t>
  </si>
  <si>
    <t>Andel kortsiktig gjeld (%)</t>
  </si>
  <si>
    <t>Andel langsiktig gjeld viser hvor stor andel av totalkapitalen/eiendelene som er finansiert med langsiktig gjeld 
(Langsiktig gjeld*100%/Totalkapital).</t>
  </si>
  <si>
    <t>Andel kortsiktig gjeld viser hvor stor andel av totalkapitalen/eiendelene som er finansiert med kortsiktig gjeld 
(Kortsiktig gjeld*100%/Totalkapital).</t>
  </si>
  <si>
    <t>Fartøy med fjernfisketillatelse er fra og med 2011 ikke med i populasjonen, selv om disse i utgangspunktet skulle oppfylle kravet til fangstinntekt. Fartøyene inngikk før 2011 i fartøygruppe 8 "Diverse trålere (Fiske etter sei, vassild, flatfisk m.m.)". I inndelinger etter største lengde var fartøyene plassert i størrelsesgruppen "28 meter største lengde og over".</t>
  </si>
  <si>
    <t>Veid gjennomsnitt per fartøy</t>
  </si>
  <si>
    <t>Balansestørrelser (kr):</t>
  </si>
  <si>
    <t>Resultatregnskap (kr):</t>
  </si>
  <si>
    <t xml:space="preserve">Under Fiskeriavtalen mellom Staten og fiskerne var fokuset på resultatstørrelsen lønnsevne og en hadde dermed et samfunnsøkonomisk perspektiv i lønnsomhetsundersøkelsen. Etter at Fiskeriavtalen har opphørt, vil det etter Fiskeridirektoratets syn være mer naturlig at lønnsomhetsundersøkelsen for fiskefartøy har samme perspektivet som undersøkelser fra andre næringer og det som er gjeldende praksis ved utarbeidelse av regnskaper. Det er derfor etter hvert naturlig med en omlegging fra samfunnsøkonomisk perspektiv til bedriftsøkonomisk perspektiv i lønnsomhetsundersøkelsen for fiskefartøy.
Tradisjonelt har en i lønnsomhetsundersøkelsen for fiskeflåten tilstrebet mest mulig likebehandling (beregning) av verdier og avskrivninger på fartøy med utstyr og utelatelse av verdier på fisketillatelser. Fra og med 2008 vil undersøkelsen ha et bedriftsøkonomisk perspektiv der en benytter de verdier og avskrivninger på fartøy med utstyr som oppgis i regnskapene og en vil inkludere verdier på alle fisketillatelser som er oppgitt i regnskapene.
I forbindelse med omleggingen har en laget nye tidsserier basert på bedriftsøkonomiske perspektiv slik at alle størrelser som presenteres i denne tidsserien er basert på bedriftsøkonomisk perspektiv.
Når det gjelder resultatregnskapet medfører endringene i perspektiv størst konsekvenser for resultatene før 1994 da en hadde avskrivninger etter såkalt blandet prinsipp. Avskrivninger etter blandet prinsipp er en kombinasjon av avskrivninger av gjenanskaffelsesverdi og avskrivninger av bokført verdi. Avskrivninger etter blandet prinsipp vil være høyere enn bokførte avskrivninger. En endring fra samfunnsøkonomisk perspektiv til bedriftsøkonomisk perspektiv medfører derfor et klart skifte til høyere driftsmargin for perioden 1980-1993. Fra og med 1994 har en i undersøkelsen beregnet avskrivninger etter historisk kost. På aggregert nivå avviker beregnede avskrivninger etter historisk kost lite fra de reelle bokførte avskrivningene. Endringen av perspektiv i lønnsomhetsundersøkelsen vil derfor ha mindre innvirkning på størrelsene i resultatregnskapet fra og med 1994.
I forhold til balansen vil endringen i perspektiv medføre at alle oppgitte verdier på fisketillatelser tas med i eiendelene. Totalkapitalen vil dermed bli høyere og gi en lavere totalrentabilitet. Balansestørrelser vil kunne presenteres fra og med 2003.
I forbindelse med endring av perspektiv vil beregning av gjenanskaffelsesverdi, kalkulert rente på egenkapitalen og lønnsevne falle bort fra og med 2008-undersøkelsen.
</t>
  </si>
  <si>
    <t xml:space="preserve">Fram til og med 1997-undersøkelsen var utvalget for de fleste fartøygrupper "selvutplukkende" i den forstand at det var frivillig å svare. I forbindelse med 1998-undersøkelsen ble det tatt i bruk en ny utvalgsplan og estimeringsmetode som er utarbeidet av Statistisk sentralbyrå. For å sikre at de fartøyeierne som trekkes ut til å delta i undersøkelsen i henhold til den nye utvalgsplanen gir de nødvendige oppgaver, ble "Forskrift av 26. juli 1993 nr. 772" endret. I henhold til forskriften er fartøyeiere som tilskrives av Fiskeridirektoratet pliktig til å gi de nødvendige oppgaver til Fiskeridirektoratet. I tidligere undersøkelser var utvalget basert på frivillig innsending av regnskapsoppgaver for de fleste fartøygrupper. Unntaket har vært de større bunnfisktrålerne som, i medhold av forskrift, har vært pliktig til å sende inn relevant informasjon til Fiskeridirektoratet. På grunn av de store endringer som er gjort i undersøkelsene, både når det gjelder metode og i fartøygrupper, må en være varsom med å sammenligne størrelser i 1998-undersøkelsen med tilsvarende størrelser i tildligere undersøkelser. Konsekvensene av ny utvalgs- og estimeringsmetode og en generell plikt for eier/bruker av fiskefartøy til å delta i undersøkelsen er bedre utsagnskraft. </t>
  </si>
  <si>
    <t xml:space="preserve">Totalkapitalrentabilitet gir uttrykk for avkastningen til totalkapitalen i virksomheten (("Ordinært resultat før skatt"+"Finanskostnader")*100%/Totalkapital). Totalkapitalen er lik "Sum eiendeler". </t>
  </si>
  <si>
    <t xml:space="preserve">Det er i 2009 undersøkelsen foretatt endringer i forhold til kriteriene for utvelging av fartøy til populasjonen. En har valgt å gå bort fra kravet om driftstid, slik at det fra og med 2009 undersøkelsen kun er knyttet krav til fangstinntekt. Kravet til fangstinntekt avhenger av fartøyets størrelse. Dette innebærer at en ikke lenger kan bruke begrepet ”helårsdrevne fartøy” om populasjonen i lønnsomhetsundersøkelsen. 
Fram til og med 2008 undersøkelsen har det vært en nedre lengdegrense for fartøyets størrelse på 8 meter største lengde. Fra og med 2009 er ikke nedre grense for fartøyets største lengde benyttet ved utvelgelse av populasjonen.
Det er i 2009 undersøkelsen gjort endringer i inndelingen av fartøygrupper og lengdegrupper. Den geografiske inndelingen faller bort fra og med 2009 undersøkelsen.
En har fra og med 2009 undersøkelsen valgt å redusere utvalget i forhold til tidligere år. En følge av reduksjonen i utvalget er at de verdiene fartøyeier oppgir for det enkelte fartøy, spesielt for størrelser i balansen, vil få større betydning for resultatet enn tidligere. Dette er spesielt aktuelt på fartøygruppenivå for grupper hvor utvalget er lavt. For fartøygrupper hvor utvalget er høyere og for sammenstillinger på høyere nivå (f. eks. for størrelsesgrupper og totalt) har reduksjonen i utvalget mindre betydning. </t>
  </si>
  <si>
    <t>Det er gjort en endring av definisjon i grupperingen av enkelte av fartøyene innenfor pelagiske fiskerier. I «forskrift av 13.oktober 2006 nr. 1157 om spesielle tillatelser til å drive enkelte former for fiske og fangst» er det åpnet for at enkelte fartøy med nottillatelse kan få tillatelse til bruke trål i fisket, og omvendt at enkelte fartøy med pelagiske tråltillatelser kan få tillatelse til å fiske med not. For årene 2009-2012 er fartøyene, som har benyttet seg av en slik tillatelse, i undersøkelsen blitt gruppert etter det redskapet de har benyttet. I forbindelse med 2013-undersøkelsen er dette endret slik at disse fartøyene blir plassert i fartøygrupper etter hvilken rettighet fartøyet har. Denne endringen påvirker kystnotgruppene (fartøygruppene 9-11) og pelagiske trålere (fartøygruppe 13).</t>
  </si>
  <si>
    <t xml:space="preserve">I forbindelse med 2012-undersøkelsen er det gjort mindre endringer i fartøygrupperingen. Utviklingen i antall fartøy i fartøygruppe 8  "Diverse trålere (Fiske etter sei, vassild, flatfisk m.m.)" har gått i en slik retning at vi ikke lenger finner grunnlag for å presentere resultater for gruppen, og vi har derfor valgt å avslutte gruppen i forbindelse med 2012-undersøkelsen. De gjenværende fartøyene i gruppen plasseres fra og med 2012-undersøkelsen i fartøygruppe 6. Denne fartøygruppen har samtidig skiftet navn fra "Torsketrålere/Reketrålere" til "Torsketrålere inkl. trålere i andre bunnfiskerier". Det er gjort endringer i tidsseriene tilbake i tid, slik at tallene er sammenliknbare. Endringen påvirker tallene for årene 2003-2011. </t>
  </si>
  <si>
    <t>Fiskeriforskningsavgift</t>
  </si>
  <si>
    <t>Avgift innført med virkning fra og med 1. januar 2014. Forskrift av 17. desember 2014 om innkreving av avgift til fiskeriforskning og overvåkning (fiskeriforskningsavgiften). Av § 2 fremgår det at det skal betales fiskeriforskningsavgift av brutto fangstverdi for all fangst som til enhver tid er omfattet av salgslagenes enerett til førstehåndsomsetning etter fiskesalgslagsloven. Avgiften skal dekke deler av kostnadene ved å skaffe nødvendig kunnskapsgrunnlag for fiskeriforvaltningen. Avgiften trekkes over sluttseddel på samme grunnlag som produktavgift og pensjonstrekk (brutto fangstinntekt fratrukket lagsavgift).</t>
  </si>
  <si>
    <t>Avgift innført med virkning fra og med 1. juli 2003. Forskrift av 30. juni 2003 om strukturavgift og strukturfond for kapasitetstilpasning av fiskeflåten. Innkrevd strukturavgift skal sammen med eventuelle midler fra staten tilføres Strukturfondet. Strukturfondet skal benyttes til kapasitetstilpasning i fiskeflåten. Avgiften trekkes over sluttseddel på samme grunnlag som produktavgift. Avgiften opphørte 1. juli 2008.</t>
  </si>
  <si>
    <t>I fisket praktiseres det forskjellige avlønningssystemer alt etter hvilket fiske som drives, etter fartøystørrelse og hvor på kysten fartøyene hører hjemme. Det grunnleggende prinsipp er imidlertid prosent eller lottsystemet som går ut på at hver fisker har en bestemt prosent eller lott av delingsfangst (bruttofangst minus nærmere definerte felleskostnader). Denne prosentsatsen eller lotten kan variere alt etter om mannskapet eier redskap, holder proviant selv osv. Arbeidsgodtgjørelse til mannskap er en størrelse som gir uttrykk for den totale arbeidsgodtgjørelse til bemanningen om bord på fartøyet. Denne størrelsen omfatter således ikke bare ordinære mannskapslotter og prosenter, men også eventuelle hyrer og ekstralotter. 
For at fartøyene skal behandles så likt som mulige beregner vi også en lott for eiere i enkeltpersonforetak, i de tilfeller hvor vi ser at eier har arbeidet ombord på fartøyet, slik at avlønning for alle som har arbeidet ombord på fartøyet inngår som en del av driftskostnadene. Ved beregning av lott forsøker en å følge overenskomsten til Norges Fiskarlag.
Proviant er inkludert i arbeidsgodtgjørelse til mannskap i undersøkelser før 1996.</t>
  </si>
  <si>
    <t>Proviant er spesifisert som egen post fra og med 1996-undersøkelsen. I tidligere undersøkelser er proviantkostnadene inkludert i posten "Arbeidsgodtgjørelse til mannskap".</t>
  </si>
  <si>
    <t>Som sosiale kostnader regnes pensjonskostnader, arbeidsgiveravgift og andre personalkostnader. For år før 2003 er pensjonstrekket inkludert i posten "Sosiale kostnader".</t>
  </si>
  <si>
    <t>I ”Lov av 28. Juni 1957 om pensjonstrygd for fiskere”, fremgår det av § 19 at det skal betales en avgift av omsetning av fisk for å finansiere utgifter til pensjonstrygd for fiskere. Satsen for pensjonstrekket er 0,25 prosent av førstehåndsomsetning (samme grunnlag som ved beregning av produktavgiften). Pensjonstrekket dekker deler av fiskernes pensjonskasse og gir fiskerne mulighet til å trappe ned fra 60 års alderen, såfremt det er opparbeidet rett til pensjon. De månedlige utbetalingene opphører når fisker fyller 67 år og får vanlig alderspensjon. Dersom en ikke mottar opplysninger om pensjonstrekk i innsendt skjema/regnskap, beregnes trekket slik at en har opplysninger om pensjonstrekk for alle fartøy som inngår i undersøkelsen.
Pensjonstrekket er i tidsseriene spesifisert som egen post fra og med 2003.</t>
  </si>
  <si>
    <t xml:space="preserve">Her inngår avskrivninger på deltakeradganger, enhetskvoter og strukturkvoter.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
Avskrivninger på fisketillatelser har det vært mulig å spesifisere i tidsseriene som egen post fra og med 2002. </t>
  </si>
  <si>
    <t>Fartøyets driftstid. Driftsdøgn inkluderer forberedelser, landligge, døgn i sjøen og avslutning av fiske. Tidligere ble driftstiden for hvert fiske regnet fra og med den dag fartøyet begynte sesongen til og med den dag det avsluttet sesongen. Enkelte fartøy hadde isteden for dato for begynnelse og slutt av den enkelte sesong oppgitt "hele året" som driftstid. I samsvar med den praksis som Fiskeridirektoratet benyttet i andre undersøkelser valgte en, dersom ikke andre opplysninger tilsa noe annet, å fastsette disse fartøyers driftstid til 330 dager (300 i undersøkelsene før 1991). Fra og med 2005-undersøkelsen er det ikke samlet inn opplysninger om de ulike sesongene. 
I de tilfeller hvor driftsdøgn ikke er oppgitt har en fra og med 1997-undersøkelsen lagt til grunn leveringsdatoer i Fiskeridirektoratets Landings- og sluttseddelregister for beregning av antall driftsdøgn. Leveringsdatoer i landings- og sluttseddelregisteret benyttes også som en kontroll mot innsendte opplysninger. 
Denne størrelsen presenteres ikke for årene 1997-2002 for enkelte grupperinger. Det ble for disse årene ikke beregnet driftsdøgn for fartøy i størrelsen 8-12,9 meter største lengde.</t>
  </si>
  <si>
    <t>Endringer i fartøygruppering og størrelsesgruppering</t>
  </si>
  <si>
    <t>Endringer i populasjonen, fartøygrupperinger og størrelsesgruppering</t>
  </si>
  <si>
    <t>Det er opprettet en ny fartøygruppe, fartøygruppe 14 "Havgående krabbefartøy". Fartøygruppen består av fartøy over 28 m st.l. som fisker etter snø- og kongekrabbe. Fartøygruppen sorterer under bunnfiskerier.</t>
  </si>
  <si>
    <t>1985/1998-</t>
  </si>
  <si>
    <t>Lagsavgift</t>
  </si>
  <si>
    <r>
      <t>Sum egenkapital og gjeld</t>
    </r>
    <r>
      <rPr>
        <b/>
        <vertAlign val="superscript"/>
        <sz val="9"/>
        <rFont val="Arial"/>
        <family val="2"/>
      </rPr>
      <t>1)</t>
    </r>
  </si>
  <si>
    <r>
      <t>Totalkapitalrentabilitet (%)</t>
    </r>
    <r>
      <rPr>
        <vertAlign val="superscript"/>
        <sz val="9"/>
        <rFont val="Arial"/>
        <family val="2"/>
      </rPr>
      <t>1)</t>
    </r>
  </si>
  <si>
    <r>
      <t>Egenkapitalandel (%)</t>
    </r>
    <r>
      <rPr>
        <vertAlign val="superscript"/>
        <sz val="9"/>
        <rFont val="Arial"/>
        <family val="2"/>
      </rPr>
      <t>1)</t>
    </r>
  </si>
  <si>
    <r>
      <t>Andel langsiktig gjeld (%)</t>
    </r>
    <r>
      <rPr>
        <vertAlign val="superscript"/>
        <sz val="9"/>
        <rFont val="Arial"/>
        <family val="2"/>
      </rPr>
      <t>1)</t>
    </r>
  </si>
  <si>
    <r>
      <t>Andel kortsiktig gjeld (%)</t>
    </r>
    <r>
      <rPr>
        <vertAlign val="superscript"/>
        <sz val="9"/>
        <rFont val="Arial"/>
        <family val="2"/>
      </rPr>
      <t>1)</t>
    </r>
  </si>
  <si>
    <r>
      <rPr>
        <vertAlign val="superscript"/>
        <sz val="8"/>
        <rFont val="Arial"/>
        <family val="2"/>
      </rPr>
      <t>1)</t>
    </r>
    <r>
      <rPr>
        <sz val="8"/>
        <rFont val="Arial"/>
        <family val="2"/>
      </rPr>
      <t xml:space="preserve"> Det er oppdaget en feil i denne størrelsen for 2017. Tallene ble publisert 22.11.18, og er korrigert 05.02.19.</t>
    </r>
  </si>
  <si>
    <r>
      <t>Torsketrålere inkl. trålere i andre bunnfiskerier</t>
    </r>
    <r>
      <rPr>
        <vertAlign val="superscript"/>
        <sz val="14"/>
        <color rgb="FF14406B"/>
        <rFont val="Arial"/>
        <family val="2"/>
      </rPr>
      <t>1)</t>
    </r>
  </si>
  <si>
    <r>
      <rPr>
        <vertAlign val="superscript"/>
        <sz val="8"/>
        <color theme="1"/>
        <rFont val="Arial"/>
        <family val="2"/>
      </rPr>
      <t>1)</t>
    </r>
    <r>
      <rPr>
        <sz val="8"/>
        <color theme="1"/>
        <rFont val="Arial"/>
        <family val="2"/>
      </rPr>
      <t xml:space="preserve"> Fartøygruppe 6 er slått sammen med tidligere fartøygruppe 8 "Diverse trålere (Fiske etter sei, vassild, flatfisk m.m.)" fra og med 2012-undersøkelsen. Fartøygruppe 6 skifter samtidig navn fra "Torsketrålere/Reketrålere" til "Torsketrålere inkl. trålere i andre bunnfiskerier". Som følge av denne sammenslåingen er tidsserien endret tilbake i tid, slik at tallene er sammneliknbare. Dette medfører en endring i tallene for årene 2003-2011. Se "Merknader - metodiske endringer" for ytterligere informasjon.</t>
    </r>
  </si>
  <si>
    <r>
      <t xml:space="preserve">I forbindelse med 2003-undersøkelsen ble det gjennomført store endringer i både inndelingen av fartøygrupper og størrelsesgrupper. Hensikten var å tilpasse fartøygruppene i lønnsomhetsundersøkelsen til de gjeldende reguleringsgruppene i de norske fiskerier. Kriteriene for inndeling i de ulike fartøygruppene ble også endret i forbindelse med 2003-undersøkelsen. Fra og med 2003-undersøkelsen er fartøyene delt inn i fartøygrupper etter hvilke </t>
    </r>
    <r>
      <rPr>
        <u/>
        <sz val="10"/>
        <rFont val="Arial"/>
        <family val="2"/>
      </rPr>
      <t>fangstmuligheter</t>
    </r>
    <r>
      <rPr>
        <sz val="10"/>
        <rFont val="Arial"/>
        <family val="2"/>
      </rPr>
      <t xml:space="preserve"> fartøyene har. I tidligere undersøkelser er det </t>
    </r>
    <r>
      <rPr>
        <u/>
        <sz val="10"/>
        <rFont val="Arial"/>
        <family val="2"/>
      </rPr>
      <t>driften</t>
    </r>
    <r>
      <rPr>
        <sz val="10"/>
        <rFont val="Arial"/>
        <family val="2"/>
      </rPr>
      <t xml:space="preserve"> til fartøyene som har vært avgjørende for plassering i de ulike fartøygruppene.
Når det gjelder inndeling av flåten i størrelsesgrupper, har en tatt utgangspunkt i lengdeinndelingen i "Finnmarksmodellen" for å gruppere kystfartøyene (fartøy under 28 meter største lengde) etter fysisk størrelse. En har ikke foretatt noen videre inndeling av flåten i størrelsen 28 meter største lengde og over.</t>
    </r>
  </si>
  <si>
    <r>
      <t>Driftsinntekter er summen av inntekter fra fiske og inntekter fra annen virksomhet. I posten inngår også tilfeldige inntekter som fartøyene kan ha hatt, i tillegg til eventuelle tilskudd og erstatninger. Større erstatninger er, i størst mulig grad, ført mot vedlikeholdskostnadene. Kostnadsreduserende driftstilskudd inngår i driftsinntektene for årene 1980-1986 og likviditetstilskudd inngår for årene 1988-1992. Fra og med 2019 er Lagsavgift en egen post under driftskostnader. I tidligere lønnsomhetsundersøkelser ble den trukket fra fangstinntekten før vi beregnet driftsinntekter.</t>
    </r>
    <r>
      <rPr>
        <sz val="10"/>
        <color rgb="FF00B050"/>
        <rFont val="Arial"/>
        <family val="2"/>
      </rPr>
      <t xml:space="preserve"> </t>
    </r>
  </si>
  <si>
    <t>Avgift til salgslagene i forbindelse med omsetningen av fangst. Avgiften er hjemlet i Fiskesalslagslova § 9. Avgiftsatsen blir fastsatt av salgslagene selv og vil derfor variere mellom salgslagene og fra år til år.</t>
  </si>
  <si>
    <t>Offisiell statistikk</t>
  </si>
  <si>
    <t>Ressursavgift</t>
  </si>
  <si>
    <t xml:space="preserve">Avgift innført med virkning fra og med 1. januar 2005. Forskrift av 20. desember 2004 om kontrollavgift i fiskeflåten. Av § 2 fremgikk det at det skulle betales kontrollavgift av brutto fangstverdi for all fangst som til enhver tid var omfattet av salgslagenes enerett til førstehåndsomsetning etter råfiskloven. Avgiften ble trukket med en sats på 0,2 prosent over sluttseddel på samme grunnlag som produktavgift, pensjonstrekk og strukturavgift (brutto fangstinntekt fratrukket lagsavgift). Avgiften opphørte 1. januar 2013.
Kontrollavgiften ble gjeninnført med virkning fra og med 1.januar 2021. Forskrift av 20. desember 2021 om innkreving av kontrollavgift i fiskeflåten. Av § 2 fremgår det at det skal betales kontrollavgift av brutto fangstverdi for all fangst av norske fartøy som til enhver tid er omfattet av salgslagenes enerett til førstehåndsomsetning etter fiskesalgslagsloven. Avgiftssatsen er 0,22 prosent. Beregningsgrunnlag for avgiften er brutto fangstverdi fratrukket lagsavgift, og avgiften blir trukket over sluttseddel. Avgiften gjelder for fartøy større en eller lik 15 meter største lengde.
</t>
  </si>
  <si>
    <t>Avgift innført med virkning fra og med 1. juli 2021. Forskrift av 18. juni 2021 om avgift på viltlevende marine ressurser. Av § 1 fremgår det at det skal betales avgift til statskassen ved førstehåndsomsetning av viltlevende marine ressurser som er høstet av norskregistrert fartøy. Avgiften skal betales med 0,42 prosent av avgiftsgrunnlaget. Avgiftsgrunnlaget er brutto salgsbeløp minus den avgift som skal betales til fiskesalgslaget etter fiskesalslagslova (brutto fangstinntekt fratrukket lagsavgift). Avgiften trekkes over sluttseddel.</t>
  </si>
  <si>
    <r>
      <t>Drivstoffkostnader redusert for refundert mineraloljeavgift. I 2007 ble det innført avgift på utslipp av NOx, jfr. forskrift nr 1451 av 11.12.2001 om særavgifter, kapittel 3-19 Avgift på utslipp av NOx. Avgiftens formål er å bidra til kostnadseffektive reduksjoner i utslippene av nitrogenoksider (NOx) og sammen med andre virkemidler bidra til å oppfylle Norges utslippsforpliktelse etter Gøteborgprotokollen. Avgiftsplikten omfatter utslipp av NOx ved energiproduksjon fra:
a) Framdriftsmaskineri med samlet installert motoreffekt på mer enn 750 kW
b) Motorer, kjeler og turbiner med samlet installert effekt på mer enn 10 MW
c) Fakler på offshoreinstallasjoner og anlegg på land.
Det gis fritak fra avgiften for bl.a. utslipp fra fartøy som går i direktefart mellom norsk og utenlandsk havn, luftfartøy som går i direktefart mellom norsk og utenlandsk lufthavn, fartøy som brukes til fiske og fangst i fjerne farvann samt utslippskilder omfattet av miljøavtale med staten om gjennomføring av NOx–reduserende tiltak i samsvar med et fastsatt miljømål.
I lønnsomhetsundersøkelsen er NOx–avgiften ført sammen med drivstoffkostnadene.
CO</t>
    </r>
    <r>
      <rPr>
        <vertAlign val="subscript"/>
        <sz val="10"/>
        <rFont val="Arial"/>
        <family val="2"/>
      </rPr>
      <t>2</t>
    </r>
    <r>
      <rPr>
        <sz val="10"/>
        <rFont val="Arial"/>
        <family val="2"/>
      </rPr>
      <t>-kompensasjon. Første år med utbetaling fra kompensasjonsordningen for CO</t>
    </r>
    <r>
      <rPr>
        <vertAlign val="subscript"/>
        <sz val="10"/>
        <rFont val="Arial"/>
        <family val="2"/>
      </rPr>
      <t>2</t>
    </r>
    <r>
      <rPr>
        <sz val="10"/>
        <rFont val="Arial"/>
        <family val="2"/>
      </rPr>
      <t>-avgift er 2021.  Fra og med 1. januar 2020 er det innført en kompensasjonsordning for CO</t>
    </r>
    <r>
      <rPr>
        <vertAlign val="subscript"/>
        <sz val="10"/>
        <rFont val="Arial"/>
        <family val="2"/>
      </rPr>
      <t>2</t>
    </r>
    <r>
      <rPr>
        <sz val="10"/>
        <rFont val="Arial"/>
        <family val="2"/>
      </rPr>
      <t>-avgift, jf. forskrift av 23. desember 2020 om midl. tilskudd som kompensasjon for CO</t>
    </r>
    <r>
      <rPr>
        <vertAlign val="subscript"/>
        <sz val="10"/>
        <rFont val="Arial"/>
        <family val="2"/>
      </rPr>
      <t>2</t>
    </r>
    <r>
      <rPr>
        <sz val="10"/>
        <rFont val="Arial"/>
        <family val="2"/>
      </rPr>
      <t>-avgift til fartøy som driver fiske og fangst i nære farvann. CO</t>
    </r>
    <r>
      <rPr>
        <vertAlign val="subscript"/>
        <sz val="10"/>
        <rFont val="Arial"/>
        <family val="2"/>
      </rPr>
      <t>2</t>
    </r>
    <r>
      <rPr>
        <sz val="10"/>
        <rFont val="Arial"/>
        <family val="2"/>
      </rPr>
      <t>-kompensasjon utbetales på basis av fangstverdi det foregående kalenderår, etter søknad. Ordningen administreres av Garantikassen for fiskere. 
CO</t>
    </r>
    <r>
      <rPr>
        <vertAlign val="subscript"/>
        <sz val="10"/>
        <rFont val="Arial"/>
        <family val="2"/>
      </rPr>
      <t>2</t>
    </r>
    <r>
      <rPr>
        <sz val="10"/>
        <rFont val="Arial"/>
        <family val="2"/>
      </rPr>
      <t>-kompensasjon blir i de tilfeller hvor vi kan identifisere kompensasjonsbeløpet i de tilsendte opplysningene ført til fradrag fra drivstoff. Det kan forekomme unntak.</t>
    </r>
  </si>
  <si>
    <t>Nominelle verdier</t>
  </si>
  <si>
    <t>Oppdatert pr. 28.02.2024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</si>
</sst>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Red]\-#,##0.0"/>
    <numFmt numFmtId="168" formatCode="0.0\ %"/>
    <numFmt numFmtId="169" formatCode="###,###,##0;[Red]\-###,###,##0"/>
    <numFmt numFmtId="170" formatCode="_ * #,##0_ ;_ * \-#,##0_ ;_ * &quot;-&quot;??_ ;_ @_ "/>
  </numFmts>
  <fonts count="29" x14ac:knownFonts="1">
    <font>
      <sz val="10"/>
      <name val="Arial"/>
    </font>
    <font>
      <sz val="11"/>
      <color theme="1"/>
      <name val="Calibri"/>
      <family val="2"/>
      <scheme val="minor"/>
    </font>
    <font>
      <sz val="10"/>
      <name val="Arial"/>
      <family val="2"/>
    </font>
    <font>
      <sz val="10"/>
      <name val="Arial"/>
      <family val="2"/>
    </font>
    <font>
      <sz val="10"/>
      <color theme="1"/>
      <name val="Arial"/>
      <family val="2"/>
    </font>
    <font>
      <sz val="16"/>
      <color rgb="FF14406B"/>
      <name val="Arial"/>
      <family val="2"/>
    </font>
    <font>
      <sz val="8"/>
      <name val="Arial"/>
      <family val="2"/>
    </font>
    <font>
      <sz val="14"/>
      <color rgb="FF14406B"/>
      <name val="Arial"/>
      <family val="2"/>
    </font>
    <font>
      <b/>
      <sz val="10"/>
      <name val="Arial"/>
      <family val="2"/>
    </font>
    <font>
      <sz val="9"/>
      <name val="Arial"/>
      <family val="2"/>
    </font>
    <font>
      <b/>
      <sz val="9"/>
      <color theme="1"/>
      <name val="Arial"/>
      <family val="2"/>
    </font>
    <font>
      <b/>
      <sz val="9"/>
      <color theme="0"/>
      <name val="Arial"/>
      <family val="2"/>
    </font>
    <font>
      <sz val="11"/>
      <color rgb="FF14406B"/>
      <name val="Arial"/>
      <family val="2"/>
    </font>
    <font>
      <b/>
      <sz val="9"/>
      <name val="Arial"/>
      <family val="2"/>
    </font>
    <font>
      <b/>
      <vertAlign val="superscript"/>
      <sz val="9"/>
      <name val="Arial"/>
      <family val="2"/>
    </font>
    <font>
      <vertAlign val="superscript"/>
      <sz val="9"/>
      <name val="Arial"/>
      <family val="2"/>
    </font>
    <font>
      <vertAlign val="superscript"/>
      <sz val="8"/>
      <name val="Arial"/>
      <family val="2"/>
    </font>
    <font>
      <vertAlign val="superscript"/>
      <sz val="14"/>
      <color rgb="FF14406B"/>
      <name val="Arial"/>
      <family val="2"/>
    </font>
    <font>
      <sz val="8"/>
      <color theme="1"/>
      <name val="Arial"/>
      <family val="2"/>
    </font>
    <font>
      <vertAlign val="superscript"/>
      <sz val="8"/>
      <color theme="1"/>
      <name val="Arial"/>
      <family val="2"/>
    </font>
    <font>
      <b/>
      <sz val="14"/>
      <name val="Arial"/>
      <family val="2"/>
    </font>
    <font>
      <u/>
      <sz val="10"/>
      <name val="Arial"/>
      <family val="2"/>
    </font>
    <font>
      <b/>
      <sz val="10"/>
      <color theme="1"/>
      <name val="Arial"/>
      <family val="2"/>
    </font>
    <font>
      <sz val="14"/>
      <name val="Arial"/>
      <family val="2"/>
    </font>
    <font>
      <sz val="10"/>
      <color rgb="FFFF0000"/>
      <name val="Arial"/>
      <family val="2"/>
    </font>
    <font>
      <b/>
      <sz val="10"/>
      <color rgb="FFFF0000"/>
      <name val="Arial"/>
      <family val="2"/>
    </font>
    <font>
      <sz val="10"/>
      <color rgb="FF00B050"/>
      <name val="Arial"/>
      <family val="2"/>
    </font>
    <font>
      <sz val="12"/>
      <color rgb="FF23AEB4"/>
      <name val="Arial"/>
      <family val="2"/>
    </font>
    <font>
      <vertAlign val="subscript"/>
      <sz val="10"/>
      <name val="Arial"/>
      <family val="2"/>
    </font>
  </fonts>
  <fills count="3">
    <fill>
      <patternFill patternType="none"/>
    </fill>
    <fill>
      <patternFill patternType="gray125"/>
    </fill>
    <fill>
      <patternFill patternType="solid">
        <fgColor rgb="FF23AEB4"/>
        <bgColor indexed="64"/>
      </patternFill>
    </fill>
  </fills>
  <borders count="23">
    <border>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0" fontId="3" fillId="0" borderId="0"/>
  </cellStyleXfs>
  <cellXfs count="130">
    <xf numFmtId="0" fontId="0" fillId="0" borderId="0" xfId="0"/>
    <xf numFmtId="0" fontId="5" fillId="0" borderId="0" xfId="0" applyFont="1"/>
    <xf numFmtId="0" fontId="6" fillId="0" borderId="0" xfId="0" applyFont="1"/>
    <xf numFmtId="0" fontId="2" fillId="0" borderId="0" xfId="0" applyFont="1"/>
    <xf numFmtId="0" fontId="7" fillId="0" borderId="0" xfId="0" applyFont="1" applyAlignment="1"/>
    <xf numFmtId="0" fontId="8" fillId="0" borderId="0" xfId="0" applyFont="1" applyAlignment="1"/>
    <xf numFmtId="0" fontId="9" fillId="0" borderId="0" xfId="0" applyFont="1"/>
    <xf numFmtId="0" fontId="9" fillId="0" borderId="0" xfId="0" applyFont="1" applyAlignment="1">
      <alignment vertical="center"/>
    </xf>
    <xf numFmtId="0" fontId="10" fillId="0" borderId="0" xfId="0" applyFont="1" applyAlignment="1">
      <alignment vertical="center" wrapText="1"/>
    </xf>
    <xf numFmtId="1" fontId="11" fillId="2" borderId="1" xfId="0" applyNumberFormat="1" applyFont="1" applyFill="1" applyBorder="1" applyAlignment="1">
      <alignment horizontal="left"/>
    </xf>
    <xf numFmtId="0" fontId="11" fillId="2" borderId="1" xfId="0" applyFont="1" applyFill="1" applyBorder="1"/>
    <xf numFmtId="0" fontId="12" fillId="0" borderId="0" xfId="0" applyFont="1"/>
    <xf numFmtId="0" fontId="13" fillId="0" borderId="0" xfId="0" applyFont="1"/>
    <xf numFmtId="3" fontId="13" fillId="0" borderId="0" xfId="0" applyNumberFormat="1" applyFont="1"/>
    <xf numFmtId="3" fontId="9" fillId="0" borderId="0" xfId="0" applyNumberFormat="1" applyFont="1"/>
    <xf numFmtId="0" fontId="13" fillId="0" borderId="0" xfId="0" applyFont="1" applyBorder="1"/>
    <xf numFmtId="3" fontId="13" fillId="0" borderId="1" xfId="0" applyNumberFormat="1" applyFont="1" applyBorder="1"/>
    <xf numFmtId="169" fontId="13" fillId="0" borderId="0" xfId="0" applyNumberFormat="1" applyFont="1"/>
    <xf numFmtId="169" fontId="9" fillId="0" borderId="0" xfId="0" applyNumberFormat="1" applyFont="1"/>
    <xf numFmtId="166" fontId="9" fillId="0" borderId="0" xfId="0" applyNumberFormat="1" applyFont="1"/>
    <xf numFmtId="0" fontId="9" fillId="0" borderId="0" xfId="0" applyFont="1" applyBorder="1"/>
    <xf numFmtId="0" fontId="8" fillId="0" borderId="0" xfId="0" applyFont="1"/>
    <xf numFmtId="3" fontId="2" fillId="0" borderId="0" xfId="0" applyNumberFormat="1" applyFont="1"/>
    <xf numFmtId="0" fontId="12" fillId="0" borderId="0" xfId="0" applyFont="1" applyBorder="1"/>
    <xf numFmtId="3" fontId="9" fillId="0" borderId="0" xfId="0" applyNumberFormat="1" applyFont="1" applyAlignment="1">
      <alignment vertical="top"/>
    </xf>
    <xf numFmtId="3" fontId="13" fillId="0" borderId="1" xfId="0" applyNumberFormat="1" applyFont="1" applyBorder="1" applyAlignment="1">
      <alignment vertical="top"/>
    </xf>
    <xf numFmtId="3" fontId="13" fillId="0" borderId="16" xfId="0" applyNumberFormat="1" applyFont="1" applyBorder="1"/>
    <xf numFmtId="3" fontId="13" fillId="0" borderId="0" xfId="0" applyNumberFormat="1" applyFont="1" applyAlignment="1">
      <alignment vertical="top"/>
    </xf>
    <xf numFmtId="167" fontId="9" fillId="0" borderId="0" xfId="0" applyNumberFormat="1" applyFont="1"/>
    <xf numFmtId="1" fontId="13" fillId="0" borderId="0" xfId="0" applyNumberFormat="1" applyFont="1"/>
    <xf numFmtId="0" fontId="6" fillId="2" borderId="0" xfId="0" applyFont="1" applyFill="1"/>
    <xf numFmtId="0" fontId="2" fillId="2" borderId="0" xfId="0" applyFont="1" applyFill="1"/>
    <xf numFmtId="3" fontId="2" fillId="2" borderId="0" xfId="0" applyNumberFormat="1" applyFont="1" applyFill="1"/>
    <xf numFmtId="0" fontId="8" fillId="0" borderId="0" xfId="0" applyFont="1" applyBorder="1"/>
    <xf numFmtId="167" fontId="13" fillId="0" borderId="0" xfId="0" applyNumberFormat="1" applyFont="1"/>
    <xf numFmtId="0" fontId="6" fillId="0" borderId="0" xfId="0" applyFont="1" applyAlignment="1">
      <alignment wrapText="1"/>
    </xf>
    <xf numFmtId="0" fontId="7" fillId="0" borderId="0" xfId="1" applyFont="1" applyAlignment="1">
      <alignment wrapText="1"/>
    </xf>
    <xf numFmtId="0" fontId="11" fillId="2" borderId="1" xfId="0" applyFont="1" applyFill="1" applyBorder="1" applyAlignment="1">
      <alignment horizontal="right"/>
    </xf>
    <xf numFmtId="0" fontId="13" fillId="0" borderId="0" xfId="0" applyFont="1" applyBorder="1" applyAlignment="1">
      <alignment horizontal="center"/>
    </xf>
    <xf numFmtId="3" fontId="13" fillId="0" borderId="0" xfId="0" applyNumberFormat="1" applyFont="1" applyBorder="1" applyAlignment="1">
      <alignment horizontal="center"/>
    </xf>
    <xf numFmtId="1" fontId="9" fillId="0" borderId="0" xfId="0" applyNumberFormat="1" applyFont="1"/>
    <xf numFmtId="3" fontId="9" fillId="0" borderId="0" xfId="0" applyNumberFormat="1" applyFont="1" applyAlignment="1">
      <alignment horizontal="right"/>
    </xf>
    <xf numFmtId="3" fontId="13" fillId="0" borderId="1" xfId="3" applyNumberFormat="1" applyFont="1" applyBorder="1"/>
    <xf numFmtId="169" fontId="13" fillId="0" borderId="0" xfId="3" applyNumberFormat="1" applyFont="1"/>
    <xf numFmtId="3" fontId="9" fillId="0" borderId="18" xfId="0" applyNumberFormat="1" applyFont="1" applyBorder="1"/>
    <xf numFmtId="3" fontId="13" fillId="0" borderId="0" xfId="0" applyNumberFormat="1" applyFont="1" applyAlignment="1"/>
    <xf numFmtId="3" fontId="9" fillId="0" borderId="0" xfId="0" applyNumberFormat="1" applyFont="1" applyAlignment="1"/>
    <xf numFmtId="3" fontId="13" fillId="0" borderId="0" xfId="0" applyNumberFormat="1" applyFont="1" applyBorder="1"/>
    <xf numFmtId="165" fontId="9" fillId="0" borderId="0" xfId="0" applyNumberFormat="1" applyFont="1"/>
    <xf numFmtId="0" fontId="13" fillId="0" borderId="0" xfId="1" applyFont="1"/>
    <xf numFmtId="1" fontId="13" fillId="0" borderId="0" xfId="1" applyNumberFormat="1" applyFont="1" applyAlignment="1">
      <alignment vertical="top"/>
    </xf>
    <xf numFmtId="3" fontId="13" fillId="0" borderId="0" xfId="1" applyNumberFormat="1" applyFont="1" applyFill="1" applyAlignment="1">
      <alignment vertical="top"/>
    </xf>
    <xf numFmtId="0" fontId="9" fillId="2" borderId="0" xfId="0" applyFont="1" applyFill="1"/>
    <xf numFmtId="3" fontId="9" fillId="2" borderId="0" xfId="1" applyNumberFormat="1" applyFont="1" applyFill="1" applyAlignment="1">
      <alignment vertical="top"/>
    </xf>
    <xf numFmtId="0" fontId="18" fillId="0" borderId="0" xfId="0" applyFont="1" applyAlignment="1">
      <alignment wrapText="1"/>
    </xf>
    <xf numFmtId="0" fontId="13" fillId="0" borderId="0" xfId="0" applyFont="1" applyAlignment="1"/>
    <xf numFmtId="168" fontId="9" fillId="0" borderId="0" xfId="2" applyNumberFormat="1" applyFont="1"/>
    <xf numFmtId="0" fontId="9" fillId="0" borderId="0" xfId="1" applyFont="1"/>
    <xf numFmtId="0" fontId="7" fillId="0" borderId="0" xfId="0" applyFont="1" applyAlignment="1">
      <alignment wrapText="1"/>
    </xf>
    <xf numFmtId="3" fontId="9" fillId="2" borderId="0" xfId="0" applyNumberFormat="1" applyFont="1" applyFill="1"/>
    <xf numFmtId="170" fontId="9" fillId="0" borderId="0" xfId="4" applyNumberFormat="1" applyFont="1"/>
    <xf numFmtId="0" fontId="5" fillId="0" borderId="0" xfId="1" applyFont="1"/>
    <xf numFmtId="0" fontId="2" fillId="0" borderId="0" xfId="1" applyFont="1"/>
    <xf numFmtId="0" fontId="20" fillId="0" borderId="0" xfId="1" applyFont="1"/>
    <xf numFmtId="0" fontId="12" fillId="0" borderId="0" xfId="1" applyFont="1"/>
    <xf numFmtId="0" fontId="8" fillId="0" borderId="0" xfId="1" applyFont="1"/>
    <xf numFmtId="0" fontId="8" fillId="0" borderId="2" xfId="1" applyFont="1" applyBorder="1" applyAlignment="1">
      <alignment vertical="top"/>
    </xf>
    <xf numFmtId="0" fontId="2" fillId="0" borderId="3" xfId="1" applyFont="1" applyBorder="1" applyAlignment="1">
      <alignment vertical="top" wrapText="1"/>
    </xf>
    <xf numFmtId="0" fontId="8" fillId="0" borderId="4" xfId="1" applyFont="1" applyBorder="1" applyAlignment="1">
      <alignment horizontal="right" vertical="top"/>
    </xf>
    <xf numFmtId="0" fontId="2" fillId="0" borderId="5" xfId="1" applyFont="1" applyBorder="1" applyAlignment="1">
      <alignment vertical="top"/>
    </xf>
    <xf numFmtId="1" fontId="8" fillId="0" borderId="4" xfId="1" applyNumberFormat="1" applyFont="1" applyBorder="1" applyAlignment="1">
      <alignment vertical="top"/>
    </xf>
    <xf numFmtId="0" fontId="2" fillId="0" borderId="0" xfId="1" applyFont="1" applyAlignment="1">
      <alignment wrapText="1"/>
    </xf>
    <xf numFmtId="0" fontId="2" fillId="0" borderId="5" xfId="1" applyFont="1" applyBorder="1" applyAlignment="1">
      <alignment vertical="top" wrapText="1"/>
    </xf>
    <xf numFmtId="0" fontId="8" fillId="0" borderId="4" xfId="1" applyFont="1" applyBorder="1" applyAlignment="1">
      <alignment vertical="top"/>
    </xf>
    <xf numFmtId="0" fontId="2" fillId="0" borderId="0" xfId="5" applyFont="1"/>
    <xf numFmtId="0" fontId="8" fillId="0" borderId="4" xfId="1" applyFont="1" applyFill="1" applyBorder="1" applyAlignment="1">
      <alignment vertical="top"/>
    </xf>
    <xf numFmtId="0" fontId="22" fillId="0" borderId="19" xfId="1" applyFont="1" applyBorder="1" applyAlignment="1">
      <alignment vertical="top"/>
    </xf>
    <xf numFmtId="0" fontId="4" fillId="0" borderId="5" xfId="1" applyFont="1" applyBorder="1" applyAlignment="1">
      <alignment vertical="top"/>
    </xf>
    <xf numFmtId="0" fontId="8" fillId="0" borderId="17" xfId="1" applyFont="1" applyBorder="1" applyAlignment="1">
      <alignment vertical="top"/>
    </xf>
    <xf numFmtId="0" fontId="4" fillId="0" borderId="12" xfId="1" applyFont="1" applyBorder="1" applyAlignment="1">
      <alignment vertical="top"/>
    </xf>
    <xf numFmtId="0" fontId="23" fillId="0" borderId="0" xfId="1" applyFont="1"/>
    <xf numFmtId="0" fontId="22" fillId="0" borderId="2" xfId="1" applyFont="1" applyBorder="1" applyAlignment="1">
      <alignment vertical="top"/>
    </xf>
    <xf numFmtId="0" fontId="22" fillId="0" borderId="4" xfId="1" applyFont="1" applyBorder="1" applyAlignment="1">
      <alignment vertical="top"/>
    </xf>
    <xf numFmtId="0" fontId="22" fillId="0" borderId="7" xfId="1" applyFont="1" applyBorder="1" applyAlignment="1">
      <alignment vertical="top"/>
    </xf>
    <xf numFmtId="0" fontId="24" fillId="0" borderId="0" xfId="1" applyFont="1"/>
    <xf numFmtId="0" fontId="25" fillId="0" borderId="7" xfId="1" applyFont="1" applyBorder="1" applyAlignment="1">
      <alignment vertical="top"/>
    </xf>
    <xf numFmtId="167" fontId="22" fillId="0" borderId="4" xfId="1" applyNumberFormat="1" applyFont="1" applyBorder="1" applyAlignment="1">
      <alignment vertical="top"/>
    </xf>
    <xf numFmtId="0" fontId="4" fillId="0" borderId="4" xfId="1" applyFont="1" applyBorder="1" applyAlignment="1">
      <alignment vertical="top"/>
    </xf>
    <xf numFmtId="0" fontId="22" fillId="0" borderId="6" xfId="1" applyFont="1" applyBorder="1" applyAlignment="1">
      <alignment vertical="top"/>
    </xf>
    <xf numFmtId="0" fontId="21" fillId="0" borderId="0" xfId="1" applyFont="1"/>
    <xf numFmtId="0" fontId="27" fillId="0" borderId="0" xfId="0" applyFont="1" applyAlignment="1">
      <alignment horizontal="left"/>
    </xf>
    <xf numFmtId="3" fontId="13" fillId="0" borderId="1" xfId="1" applyNumberFormat="1" applyFont="1" applyBorder="1"/>
    <xf numFmtId="3" fontId="9" fillId="0" borderId="0" xfId="1" applyNumberFormat="1" applyFont="1"/>
    <xf numFmtId="0" fontId="2" fillId="0" borderId="0" xfId="1"/>
    <xf numFmtId="0" fontId="2" fillId="0" borderId="0" xfId="1" applyAlignment="1">
      <alignment wrapText="1"/>
    </xf>
    <xf numFmtId="0" fontId="2" fillId="0" borderId="14" xfId="1" applyFont="1" applyBorder="1" applyAlignment="1">
      <alignment horizontal="left" vertical="top" wrapText="1"/>
    </xf>
    <xf numFmtId="0" fontId="2" fillId="0" borderId="1" xfId="1" applyFont="1" applyBorder="1" applyAlignment="1">
      <alignment horizontal="left" vertical="top" wrapText="1"/>
    </xf>
    <xf numFmtId="0" fontId="2" fillId="0" borderId="15" xfId="1" applyFont="1" applyBorder="1" applyAlignment="1">
      <alignment horizontal="left" vertical="top" wrapText="1"/>
    </xf>
    <xf numFmtId="0" fontId="4" fillId="0" borderId="14" xfId="1" applyFont="1" applyBorder="1" applyAlignment="1">
      <alignment horizontal="left" vertical="top" wrapText="1"/>
    </xf>
    <xf numFmtId="0" fontId="4" fillId="0" borderId="1" xfId="1" applyFont="1" applyBorder="1" applyAlignment="1">
      <alignment horizontal="left" vertical="top" wrapText="1"/>
    </xf>
    <xf numFmtId="0" fontId="4" fillId="0" borderId="15" xfId="1" applyFont="1" applyBorder="1" applyAlignment="1">
      <alignment horizontal="left" vertical="top"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3" xfId="1" applyFont="1" applyBorder="1" applyAlignment="1">
      <alignment vertical="top" wrapText="1"/>
    </xf>
    <xf numFmtId="0" fontId="2" fillId="0" borderId="8" xfId="1" applyFont="1" applyBorder="1" applyAlignment="1">
      <alignment vertical="top" wrapText="1"/>
    </xf>
    <xf numFmtId="0" fontId="2" fillId="0" borderId="5" xfId="1" applyFont="1" applyBorder="1" applyAlignment="1">
      <alignment vertical="top" wrapText="1"/>
    </xf>
    <xf numFmtId="0" fontId="2" fillId="0" borderId="9" xfId="1" applyFont="1" applyBorder="1" applyAlignment="1">
      <alignment vertical="top" wrapText="1"/>
    </xf>
    <xf numFmtId="0" fontId="2" fillId="0" borderId="5" xfId="1" applyBorder="1" applyAlignment="1">
      <alignment vertical="top" wrapText="1"/>
    </xf>
    <xf numFmtId="0" fontId="2" fillId="0" borderId="9" xfId="1" applyBorder="1" applyAlignment="1">
      <alignment vertical="top" wrapText="1"/>
    </xf>
    <xf numFmtId="0" fontId="2" fillId="0" borderId="10" xfId="1" applyBorder="1" applyAlignment="1">
      <alignment vertical="top" wrapText="1"/>
    </xf>
    <xf numFmtId="0" fontId="2" fillId="0" borderId="11" xfId="1" applyBorder="1" applyAlignment="1">
      <alignment vertical="top" wrapText="1"/>
    </xf>
    <xf numFmtId="0" fontId="2" fillId="0" borderId="12" xfId="1" applyBorder="1" applyAlignment="1">
      <alignment vertical="top" wrapText="1"/>
    </xf>
    <xf numFmtId="0" fontId="2" fillId="0" borderId="13" xfId="1" applyBorder="1" applyAlignment="1">
      <alignment vertical="top" wrapText="1"/>
    </xf>
    <xf numFmtId="0" fontId="2" fillId="0" borderId="14" xfId="1" applyBorder="1" applyAlignment="1">
      <alignment horizontal="center" vertical="top" wrapText="1"/>
    </xf>
    <xf numFmtId="0" fontId="2" fillId="0" borderId="1" xfId="1" applyBorder="1" applyAlignment="1">
      <alignment horizontal="center" vertical="top" wrapText="1"/>
    </xf>
    <xf numFmtId="0" fontId="2" fillId="0" borderId="15" xfId="1" applyBorder="1" applyAlignment="1">
      <alignment horizontal="center" vertical="top" wrapText="1"/>
    </xf>
    <xf numFmtId="0" fontId="4" fillId="0" borderId="14"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15" xfId="1" applyFont="1" applyBorder="1" applyAlignment="1" applyProtection="1">
      <alignment horizontal="left" vertical="top" wrapText="1"/>
      <protection locked="0"/>
    </xf>
    <xf numFmtId="0" fontId="4" fillId="0" borderId="5" xfId="1" applyFont="1" applyBorder="1" applyAlignment="1">
      <alignment vertical="top" wrapText="1"/>
    </xf>
    <xf numFmtId="0" fontId="4" fillId="0" borderId="9" xfId="1" applyFont="1" applyBorder="1" applyAlignment="1">
      <alignment vertical="top" wrapText="1"/>
    </xf>
    <xf numFmtId="0" fontId="2" fillId="0" borderId="3" xfId="1" applyBorder="1" applyAlignment="1">
      <alignment vertical="top" wrapText="1"/>
    </xf>
    <xf numFmtId="0" fontId="2" fillId="0" borderId="8" xfId="1" applyBorder="1" applyAlignment="1">
      <alignment vertical="top" wrapText="1"/>
    </xf>
    <xf numFmtId="0" fontId="2" fillId="0" borderId="14" xfId="1" applyBorder="1" applyAlignment="1">
      <alignment vertical="top" wrapText="1"/>
    </xf>
    <xf numFmtId="0" fontId="2" fillId="0" borderId="1" xfId="1" applyBorder="1" applyAlignment="1">
      <alignment vertical="top" wrapText="1"/>
    </xf>
    <xf numFmtId="0" fontId="2" fillId="0" borderId="15" xfId="1" applyBorder="1" applyAlignment="1">
      <alignment vertical="top" wrapText="1"/>
    </xf>
    <xf numFmtId="0" fontId="2" fillId="0" borderId="14" xfId="1" applyBorder="1" applyAlignment="1">
      <alignment horizontal="left" vertical="top" wrapText="1"/>
    </xf>
    <xf numFmtId="0" fontId="2" fillId="0" borderId="1" xfId="1" applyBorder="1" applyAlignment="1">
      <alignment horizontal="left" vertical="top" wrapText="1"/>
    </xf>
    <xf numFmtId="0" fontId="2" fillId="0" borderId="15" xfId="1" applyBorder="1" applyAlignment="1">
      <alignment horizontal="left" vertical="top" wrapText="1"/>
    </xf>
  </cellXfs>
  <cellStyles count="6">
    <cellStyle name="Komma" xfId="3" builtinId="3"/>
    <cellStyle name="Normal" xfId="0" builtinId="0"/>
    <cellStyle name="Normal 2" xfId="1" xr:uid="{00000000-0005-0000-0000-000002000000}"/>
    <cellStyle name="Normal 3" xfId="5" xr:uid="{00000000-0005-0000-0000-000003000000}"/>
    <cellStyle name="Prosent" xfId="2" builtinId="5"/>
    <cellStyle name="Tusenskille 2" xfId="4" xr:uid="{00000000-0005-0000-0000-000005000000}"/>
  </cellStyles>
  <dxfs count="0"/>
  <tableStyles count="0" defaultTableStyle="TableStyleMedium9" defaultPivotStyle="PivotStyleLight16"/>
  <colors>
    <mruColors>
      <color rgb="FF14406B"/>
      <color rgb="FF0033A0"/>
      <color rgb="FFCBD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85"/>
  <sheetViews>
    <sheetView tabSelected="1" zoomScaleNormal="100" workbookViewId="0">
      <pane xSplit="1" ySplit="12" topLeftCell="B13" activePane="bottomRight" state="frozen"/>
      <selection pane="topRight"/>
      <selection pane="bottomLeft"/>
      <selection pane="bottomRight"/>
    </sheetView>
  </sheetViews>
  <sheetFormatPr baseColWidth="10" defaultColWidth="9.140625" defaultRowHeight="12.75" x14ac:dyDescent="0.2"/>
  <cols>
    <col min="1" max="1" width="62.85546875" style="2" customWidth="1"/>
    <col min="2" max="6" width="11.42578125" style="2" bestFit="1" customWidth="1"/>
    <col min="7" max="7" width="11.7109375" style="2" customWidth="1"/>
    <col min="8" max="8" width="11.42578125" style="2" bestFit="1" customWidth="1"/>
    <col min="9" max="9" width="11.42578125" style="3" bestFit="1" customWidth="1"/>
    <col min="10" max="16" width="11.42578125" style="2" bestFit="1" customWidth="1"/>
    <col min="17" max="19" width="11.42578125" style="2" customWidth="1"/>
    <col min="20" max="26" width="12.42578125" style="2" customWidth="1"/>
    <col min="27" max="16384" width="9.140625" style="2"/>
  </cols>
  <sheetData>
    <row r="1" spans="1:26" ht="20.25" x14ac:dyDescent="0.3">
      <c r="A1" s="1" t="s">
        <v>21</v>
      </c>
    </row>
    <row r="3" spans="1:26" ht="18" x14ac:dyDescent="0.25">
      <c r="A3" s="4" t="s">
        <v>96</v>
      </c>
    </row>
    <row r="4" spans="1:26" ht="15" x14ac:dyDescent="0.2">
      <c r="A4" s="90" t="s">
        <v>147</v>
      </c>
    </row>
    <row r="5" spans="1:26" x14ac:dyDescent="0.2">
      <c r="A5" s="5"/>
    </row>
    <row r="6" spans="1:26" ht="12" customHeight="1" x14ac:dyDescent="0.2">
      <c r="A6" s="6" t="s">
        <v>53</v>
      </c>
    </row>
    <row r="7" spans="1:26" ht="12" customHeight="1" x14ac:dyDescent="0.2">
      <c r="A7" s="6" t="s">
        <v>113</v>
      </c>
    </row>
    <row r="8" spans="1:26" s="3" customFormat="1" ht="12" customHeight="1" x14ac:dyDescent="0.2">
      <c r="A8" s="6" t="s">
        <v>152</v>
      </c>
      <c r="B8" s="2"/>
      <c r="C8" s="2"/>
      <c r="D8" s="2"/>
      <c r="E8" s="2"/>
      <c r="F8" s="2"/>
      <c r="G8" s="2"/>
      <c r="H8" s="2"/>
    </row>
    <row r="9" spans="1:26" s="3" customFormat="1" ht="12" customHeight="1" x14ac:dyDescent="0.2">
      <c r="A9" s="7" t="s">
        <v>153</v>
      </c>
      <c r="B9" s="2"/>
      <c r="C9" s="2"/>
      <c r="D9" s="2"/>
      <c r="E9" s="2"/>
      <c r="F9" s="2"/>
      <c r="G9" s="2"/>
      <c r="H9" s="2"/>
    </row>
    <row r="10" spans="1:26" s="3" customFormat="1" ht="37.5" customHeight="1" x14ac:dyDescent="0.2">
      <c r="A10" s="8" t="s">
        <v>14</v>
      </c>
      <c r="B10" s="2"/>
      <c r="C10" s="2"/>
      <c r="D10" s="2"/>
      <c r="E10" s="2"/>
      <c r="F10" s="2"/>
      <c r="G10" s="2"/>
      <c r="H10" s="2"/>
    </row>
    <row r="12" spans="1:26" s="6" customFormat="1" ht="13.5" customHeight="1" x14ac:dyDescent="0.2">
      <c r="A12" s="9" t="s">
        <v>0</v>
      </c>
      <c r="B12" s="10">
        <v>1998</v>
      </c>
      <c r="C12" s="10">
        <v>1999</v>
      </c>
      <c r="D12" s="10">
        <v>2000</v>
      </c>
      <c r="E12" s="10">
        <v>2001</v>
      </c>
      <c r="F12" s="10">
        <v>2002</v>
      </c>
      <c r="G12" s="10">
        <v>2003</v>
      </c>
      <c r="H12" s="10">
        <v>2004</v>
      </c>
      <c r="I12" s="10">
        <v>2005</v>
      </c>
      <c r="J12" s="10">
        <v>2006</v>
      </c>
      <c r="K12" s="10">
        <v>2007</v>
      </c>
      <c r="L12" s="10">
        <v>2008</v>
      </c>
      <c r="M12" s="10">
        <v>2009</v>
      </c>
      <c r="N12" s="10">
        <v>2010</v>
      </c>
      <c r="O12" s="10">
        <v>2011</v>
      </c>
      <c r="P12" s="10">
        <v>2012</v>
      </c>
      <c r="Q12" s="10">
        <v>2013</v>
      </c>
      <c r="R12" s="10">
        <v>2014</v>
      </c>
      <c r="S12" s="10">
        <v>2015</v>
      </c>
      <c r="T12" s="10">
        <v>2016</v>
      </c>
      <c r="U12" s="10">
        <v>2017</v>
      </c>
      <c r="V12" s="10">
        <v>2018</v>
      </c>
      <c r="W12" s="10">
        <v>2019</v>
      </c>
      <c r="X12" s="10">
        <v>2020</v>
      </c>
      <c r="Y12" s="10">
        <v>2021</v>
      </c>
      <c r="Z12" s="10">
        <v>2022</v>
      </c>
    </row>
    <row r="13" spans="1:26" ht="15" customHeight="1" x14ac:dyDescent="0.2">
      <c r="A13" s="11" t="s">
        <v>115</v>
      </c>
    </row>
    <row r="14" spans="1:26" s="6" customFormat="1" ht="12.75" customHeight="1" x14ac:dyDescent="0.2">
      <c r="A14" s="12" t="s">
        <v>23</v>
      </c>
      <c r="B14" s="13">
        <v>1246585</v>
      </c>
      <c r="C14" s="13">
        <v>1084412</v>
      </c>
      <c r="D14" s="13">
        <v>1037353</v>
      </c>
      <c r="E14" s="13">
        <v>1170967</v>
      </c>
      <c r="F14" s="13">
        <v>1200911</v>
      </c>
      <c r="G14" s="13">
        <v>942915</v>
      </c>
      <c r="H14" s="13">
        <v>1163383</v>
      </c>
      <c r="I14" s="13">
        <v>1450309</v>
      </c>
      <c r="J14" s="13">
        <v>1684296</v>
      </c>
      <c r="K14" s="13">
        <v>1795395.6984496105</v>
      </c>
      <c r="L14" s="13">
        <v>1709414.7335423201</v>
      </c>
      <c r="M14" s="13">
        <v>1567208.96028037</v>
      </c>
      <c r="N14" s="13">
        <v>1703190.1728000001</v>
      </c>
      <c r="O14" s="13">
        <v>2494891.6497175102</v>
      </c>
      <c r="P14" s="13">
        <v>2528673.0801843302</v>
      </c>
      <c r="Q14" s="13">
        <v>2659530.7280966798</v>
      </c>
      <c r="R14" s="13">
        <v>2618396.2769701602</v>
      </c>
      <c r="S14" s="13">
        <v>3101688.8888888899</v>
      </c>
      <c r="T14" s="13">
        <v>3866916.2246376802</v>
      </c>
      <c r="U14" s="13">
        <v>3148794.8295857999</v>
      </c>
      <c r="V14" s="13">
        <v>3188392.02352298</v>
      </c>
      <c r="W14" s="13">
        <v>4085219.00319693</v>
      </c>
      <c r="X14" s="13">
        <v>3710531.7367104399</v>
      </c>
      <c r="Y14" s="13">
        <v>3933768.4843180198</v>
      </c>
      <c r="Z14" s="13">
        <v>5257911.3527796799</v>
      </c>
    </row>
    <row r="15" spans="1:26" s="6" customFormat="1" ht="12" x14ac:dyDescent="0.2">
      <c r="A15" s="12"/>
      <c r="B15" s="14"/>
      <c r="C15" s="14"/>
      <c r="D15" s="14"/>
      <c r="E15" s="14"/>
      <c r="F15" s="14"/>
      <c r="G15" s="14"/>
      <c r="H15" s="14"/>
    </row>
    <row r="16" spans="1:26" s="6" customFormat="1" ht="12.75" customHeight="1" x14ac:dyDescent="0.2">
      <c r="A16" s="12" t="s">
        <v>1</v>
      </c>
      <c r="B16" s="14"/>
      <c r="C16" s="14"/>
      <c r="D16" s="14"/>
      <c r="E16" s="14"/>
      <c r="F16" s="14"/>
      <c r="G16" s="14"/>
      <c r="H16" s="14"/>
    </row>
    <row r="17" spans="1:26" s="6" customFormat="1" ht="12.75" customHeight="1" x14ac:dyDescent="0.2">
      <c r="A17" s="6" t="s">
        <v>3</v>
      </c>
      <c r="B17" s="14">
        <v>39257.761056511103</v>
      </c>
      <c r="C17" s="14">
        <v>34004.953601953603</v>
      </c>
      <c r="D17" s="14">
        <v>34400.211757269302</v>
      </c>
      <c r="E17" s="14">
        <v>43372.020499679697</v>
      </c>
      <c r="F17" s="14">
        <v>38842.1560549313</v>
      </c>
      <c r="G17" s="14">
        <v>31363.646773074299</v>
      </c>
      <c r="H17" s="14">
        <v>44752.4068554396</v>
      </c>
      <c r="I17" s="14">
        <v>47688.180371352799</v>
      </c>
      <c r="J17" s="14">
        <v>46041.048927038602</v>
      </c>
      <c r="K17" s="14">
        <v>45753.133333333302</v>
      </c>
      <c r="L17" s="14">
        <v>45297.829937304101</v>
      </c>
      <c r="M17" s="14">
        <v>41868.0864485981</v>
      </c>
      <c r="N17" s="14">
        <v>48239.898399999998</v>
      </c>
      <c r="O17" s="14">
        <v>69057.199623352193</v>
      </c>
      <c r="P17" s="14">
        <v>66191.962211981605</v>
      </c>
      <c r="Q17" s="14">
        <v>70301.165156092698</v>
      </c>
      <c r="R17" s="14">
        <v>81035.536342769701</v>
      </c>
      <c r="S17" s="14">
        <v>92603.513790386103</v>
      </c>
      <c r="T17" s="14">
        <v>95060.868760064404</v>
      </c>
      <c r="U17" s="14">
        <v>66638.031360946698</v>
      </c>
      <c r="V17" s="14">
        <v>68664.950765864298</v>
      </c>
      <c r="W17" s="14">
        <v>83995.704603580598</v>
      </c>
      <c r="X17" s="14">
        <v>75366.878048780505</v>
      </c>
      <c r="Y17" s="14">
        <v>78519.072210065598</v>
      </c>
      <c r="Z17" s="14">
        <v>105228.11873713099</v>
      </c>
    </row>
    <row r="18" spans="1:26" s="6" customFormat="1" ht="12.75" customHeight="1" x14ac:dyDescent="0.2">
      <c r="A18" s="6" t="s">
        <v>135</v>
      </c>
      <c r="B18" s="14"/>
      <c r="C18" s="14"/>
      <c r="D18" s="14"/>
      <c r="E18" s="14"/>
      <c r="F18" s="14"/>
      <c r="G18" s="14"/>
      <c r="H18" s="14"/>
      <c r="I18" s="14"/>
      <c r="J18" s="14"/>
      <c r="K18" s="14"/>
      <c r="L18" s="14"/>
      <c r="M18" s="14"/>
      <c r="N18" s="14"/>
      <c r="O18" s="14"/>
      <c r="P18" s="14"/>
      <c r="Q18" s="14"/>
      <c r="R18" s="14"/>
      <c r="S18" s="14"/>
      <c r="T18" s="14"/>
      <c r="U18" s="14"/>
      <c r="V18" s="14"/>
      <c r="W18" s="14">
        <v>33189.181585677703</v>
      </c>
      <c r="X18" s="14">
        <v>31545.165103189502</v>
      </c>
      <c r="Y18" s="14">
        <v>32631.398249452999</v>
      </c>
      <c r="Z18" s="14">
        <v>40471.739190116699</v>
      </c>
    </row>
    <row r="19" spans="1:26" s="6" customFormat="1" ht="12.75" customHeight="1" x14ac:dyDescent="0.2">
      <c r="A19" s="6" t="s">
        <v>12</v>
      </c>
      <c r="B19" s="14"/>
      <c r="C19" s="14"/>
      <c r="D19" s="14"/>
      <c r="E19" s="14"/>
      <c r="F19" s="14"/>
      <c r="G19" s="14">
        <v>1061.3650242886899</v>
      </c>
      <c r="H19" s="14">
        <v>3960.32563338301</v>
      </c>
      <c r="I19" s="14">
        <v>5019.7038019451802</v>
      </c>
      <c r="J19" s="14">
        <v>822.112446351931</v>
      </c>
      <c r="K19" s="14">
        <v>880.08527131782898</v>
      </c>
      <c r="L19" s="14">
        <v>2042.44122257053</v>
      </c>
      <c r="M19" s="14"/>
      <c r="N19" s="14"/>
      <c r="O19" s="14"/>
      <c r="P19" s="14"/>
      <c r="Q19" s="14"/>
      <c r="R19" s="14"/>
      <c r="S19" s="14"/>
      <c r="T19" s="14"/>
      <c r="U19" s="14"/>
      <c r="V19" s="14"/>
      <c r="W19" s="14"/>
      <c r="X19" s="14"/>
      <c r="Y19" s="14"/>
      <c r="Z19" s="14"/>
    </row>
    <row r="20" spans="1:26" s="6" customFormat="1" ht="12.75" customHeight="1" x14ac:dyDescent="0.2">
      <c r="A20" s="6" t="s">
        <v>40</v>
      </c>
      <c r="B20" s="14"/>
      <c r="C20" s="14"/>
      <c r="D20" s="14"/>
      <c r="E20" s="14"/>
      <c r="F20" s="14"/>
      <c r="G20" s="14"/>
      <c r="H20" s="14"/>
      <c r="I20" s="14">
        <v>2864.4880636604798</v>
      </c>
      <c r="J20" s="14">
        <v>3308.27639484979</v>
      </c>
      <c r="K20" s="14">
        <v>3513.1108527131801</v>
      </c>
      <c r="L20" s="14">
        <v>3350.5384012539198</v>
      </c>
      <c r="M20" s="14">
        <v>3002.57242990654</v>
      </c>
      <c r="N20" s="14">
        <v>3273.4184</v>
      </c>
      <c r="O20" s="14">
        <v>4809.3333333333303</v>
      </c>
      <c r="P20" s="14">
        <v>4886.8258064516103</v>
      </c>
      <c r="Q20" s="14"/>
      <c r="R20" s="14"/>
      <c r="S20" s="14"/>
      <c r="T20" s="14"/>
      <c r="U20" s="14"/>
      <c r="V20" s="14"/>
      <c r="W20" s="14"/>
      <c r="X20" s="14"/>
      <c r="Y20" s="14">
        <v>4060.0554339897899</v>
      </c>
      <c r="Z20" s="14">
        <v>5328.5470144131796</v>
      </c>
    </row>
    <row r="21" spans="1:26" s="6" customFormat="1" ht="12.75" customHeight="1" x14ac:dyDescent="0.2">
      <c r="A21" s="7" t="s">
        <v>122</v>
      </c>
      <c r="B21" s="14"/>
      <c r="C21" s="14"/>
      <c r="D21" s="14"/>
      <c r="E21" s="14"/>
      <c r="F21" s="14"/>
      <c r="G21" s="14"/>
      <c r="H21" s="14"/>
      <c r="I21" s="14"/>
      <c r="J21" s="14"/>
      <c r="K21" s="14"/>
      <c r="L21" s="14"/>
      <c r="M21" s="14"/>
      <c r="N21" s="14"/>
      <c r="O21" s="14"/>
      <c r="P21" s="14"/>
      <c r="Q21" s="14"/>
      <c r="R21" s="14">
        <v>29300.965570007698</v>
      </c>
      <c r="S21" s="14">
        <v>35897.938534278997</v>
      </c>
      <c r="T21" s="14">
        <v>48980.5362318841</v>
      </c>
      <c r="U21" s="14">
        <v>39725.207692307697</v>
      </c>
      <c r="V21" s="14">
        <v>40311.188183807397</v>
      </c>
      <c r="W21" s="14">
        <v>48638.149616368297</v>
      </c>
      <c r="X21" s="14">
        <v>46249.074421513396</v>
      </c>
      <c r="Y21" s="14">
        <v>50453.752735229798</v>
      </c>
      <c r="Z21" s="14">
        <v>67782.797529169504</v>
      </c>
    </row>
    <row r="22" spans="1:26" s="6" customFormat="1" ht="12.75" customHeight="1" x14ac:dyDescent="0.2">
      <c r="A22" s="7" t="s">
        <v>148</v>
      </c>
      <c r="Y22" s="14">
        <v>5517.7447118891296</v>
      </c>
      <c r="Z22" s="14">
        <v>21091.748798901899</v>
      </c>
    </row>
    <row r="23" spans="1:26" s="6" customFormat="1" ht="12.75" customHeight="1" x14ac:dyDescent="0.2">
      <c r="A23" s="6" t="s">
        <v>8</v>
      </c>
      <c r="B23" s="14">
        <v>608631.86547911598</v>
      </c>
      <c r="C23" s="14">
        <v>528110.913308913</v>
      </c>
      <c r="D23" s="14">
        <v>482338.20290771202</v>
      </c>
      <c r="E23" s="14">
        <v>556872.74951953895</v>
      </c>
      <c r="F23" s="14">
        <v>578415.52746566804</v>
      </c>
      <c r="G23" s="14">
        <v>451854.857737682</v>
      </c>
      <c r="H23" s="14">
        <v>542929.98286140105</v>
      </c>
      <c r="I23" s="14">
        <v>655536.50044208695</v>
      </c>
      <c r="J23" s="14">
        <v>764023.36652360496</v>
      </c>
      <c r="K23" s="14">
        <v>833624.29767441901</v>
      </c>
      <c r="L23" s="14">
        <v>796609.69749216305</v>
      </c>
      <c r="M23" s="14">
        <v>750453.00856697804</v>
      </c>
      <c r="N23" s="14">
        <v>773234.1568</v>
      </c>
      <c r="O23" s="14">
        <v>1093324.2165725001</v>
      </c>
      <c r="P23" s="14">
        <v>1058378.6387096799</v>
      </c>
      <c r="Q23" s="14">
        <v>1141287.8761329299</v>
      </c>
      <c r="R23" s="14">
        <v>1067469.5087987799</v>
      </c>
      <c r="S23" s="14">
        <v>1325053.4349881799</v>
      </c>
      <c r="T23" s="14">
        <v>1580423.215781</v>
      </c>
      <c r="U23" s="14">
        <v>1310835.9260354999</v>
      </c>
      <c r="V23" s="14">
        <v>1296834.50984683</v>
      </c>
      <c r="W23" s="14">
        <v>1573038.5601023</v>
      </c>
      <c r="X23" s="14">
        <v>1475640.0218886801</v>
      </c>
      <c r="Y23" s="14">
        <v>1527439.9948942401</v>
      </c>
      <c r="Z23" s="14">
        <v>1989073.1976664399</v>
      </c>
    </row>
    <row r="24" spans="1:26" s="6" customFormat="1" ht="12.75" customHeight="1" x14ac:dyDescent="0.2">
      <c r="A24" s="6" t="s">
        <v>79</v>
      </c>
      <c r="B24" s="14">
        <v>20077.555282555299</v>
      </c>
      <c r="C24" s="14">
        <v>17719.089133089099</v>
      </c>
      <c r="D24" s="14">
        <v>18332.139696586601</v>
      </c>
      <c r="E24" s="14">
        <v>17045.026265214601</v>
      </c>
      <c r="F24" s="14">
        <v>17532.259675405701</v>
      </c>
      <c r="G24" s="14">
        <v>17005.014573213</v>
      </c>
      <c r="H24" s="14">
        <v>19624.3017883756</v>
      </c>
      <c r="I24" s="14">
        <v>20205.679929266102</v>
      </c>
      <c r="J24" s="14">
        <v>19317.722746781099</v>
      </c>
      <c r="K24" s="14">
        <v>21673.223255813999</v>
      </c>
      <c r="L24" s="14">
        <v>19333.549373040802</v>
      </c>
      <c r="M24" s="14">
        <v>22294.215732087199</v>
      </c>
      <c r="N24" s="14">
        <v>20805.749599999999</v>
      </c>
      <c r="O24" s="14">
        <v>25553.750470809799</v>
      </c>
      <c r="P24" s="14">
        <v>31882.292165898602</v>
      </c>
      <c r="Q24" s="14">
        <v>33030.389728096699</v>
      </c>
      <c r="R24" s="14">
        <v>25000.150726855401</v>
      </c>
      <c r="S24" s="14">
        <v>26316.6776989756</v>
      </c>
      <c r="T24" s="14">
        <v>30404.9315619968</v>
      </c>
      <c r="U24" s="14">
        <v>25951.9295857988</v>
      </c>
      <c r="V24" s="14">
        <v>24710.465536104999</v>
      </c>
      <c r="W24" s="14">
        <v>25606.7998721228</v>
      </c>
      <c r="X24" s="14">
        <v>28150.1257035647</v>
      </c>
      <c r="Y24" s="14">
        <v>32982.776805251597</v>
      </c>
      <c r="Z24" s="14">
        <v>32421.213452299198</v>
      </c>
    </row>
    <row r="25" spans="1:26" s="6" customFormat="1" ht="12.75" customHeight="1" x14ac:dyDescent="0.2">
      <c r="A25" s="6" t="s">
        <v>5</v>
      </c>
      <c r="B25" s="14">
        <v>2060.8581081081102</v>
      </c>
      <c r="C25" s="14">
        <v>2058.7515262515299</v>
      </c>
      <c r="D25" s="14">
        <v>5845.6340075853404</v>
      </c>
      <c r="E25" s="14">
        <v>4868.0743113388899</v>
      </c>
      <c r="F25" s="14">
        <v>4554.2515605493099</v>
      </c>
      <c r="G25" s="14">
        <v>1181.87439278279</v>
      </c>
      <c r="H25" s="14">
        <v>1450.8643815201201</v>
      </c>
      <c r="I25" s="14">
        <v>1976.77541998232</v>
      </c>
      <c r="J25" s="14">
        <v>2144.5442060085802</v>
      </c>
      <c r="K25" s="14">
        <v>2666.8294573643402</v>
      </c>
      <c r="L25" s="14">
        <v>4546.8252351097199</v>
      </c>
      <c r="M25" s="14">
        <v>2565.2289719626201</v>
      </c>
      <c r="N25" s="14">
        <v>3393.8951999999999</v>
      </c>
      <c r="O25" s="14">
        <v>5591.3389830508504</v>
      </c>
      <c r="P25" s="14">
        <v>8566.4857142857109</v>
      </c>
      <c r="Q25" s="14">
        <v>8931.4682779456198</v>
      </c>
      <c r="R25" s="14">
        <v>9316.7987758224899</v>
      </c>
      <c r="S25" s="14">
        <v>7250.5366430260001</v>
      </c>
      <c r="T25" s="14">
        <v>11477.915458937199</v>
      </c>
      <c r="U25" s="14">
        <v>10386.101183432</v>
      </c>
      <c r="V25" s="14">
        <v>9746.3927789934405</v>
      </c>
      <c r="W25" s="14">
        <v>13283.7135549872</v>
      </c>
      <c r="X25" s="14">
        <v>10305.1031894934</v>
      </c>
      <c r="Y25" s="14">
        <v>13487.0911743253</v>
      </c>
      <c r="Z25" s="14">
        <v>14694.8840082361</v>
      </c>
    </row>
    <row r="26" spans="1:26" s="6" customFormat="1" ht="12.75" customHeight="1" x14ac:dyDescent="0.2">
      <c r="A26" s="6" t="s">
        <v>50</v>
      </c>
      <c r="B26" s="14">
        <v>0</v>
      </c>
      <c r="C26" s="14">
        <v>0</v>
      </c>
      <c r="D26" s="14">
        <v>0</v>
      </c>
      <c r="E26" s="14">
        <v>0</v>
      </c>
      <c r="F26" s="14">
        <v>0</v>
      </c>
      <c r="G26" s="14">
        <v>2311.7161693268599</v>
      </c>
      <c r="H26" s="14">
        <v>2840.1445603576699</v>
      </c>
      <c r="I26" s="14">
        <v>3584.8903625110502</v>
      </c>
      <c r="J26" s="14">
        <v>4141.4592274678098</v>
      </c>
      <c r="K26" s="14">
        <v>4414.0658914728701</v>
      </c>
      <c r="L26" s="14">
        <v>4190.6880877742897</v>
      </c>
      <c r="M26" s="14">
        <v>3789.83021806854</v>
      </c>
      <c r="N26" s="14">
        <v>4097.3271999999997</v>
      </c>
      <c r="O26" s="14">
        <v>6017.1544256120496</v>
      </c>
      <c r="P26" s="14">
        <v>6136.4580645161304</v>
      </c>
      <c r="Q26" s="14">
        <v>6411.6777442094699</v>
      </c>
      <c r="R26" s="14">
        <v>6158.6587605202803</v>
      </c>
      <c r="S26" s="14">
        <v>7469.2434988179702</v>
      </c>
      <c r="T26" s="14">
        <v>9039.3357487922694</v>
      </c>
      <c r="U26" s="14">
        <v>7367.05029585799</v>
      </c>
      <c r="V26" s="14">
        <v>7473.7757111597402</v>
      </c>
      <c r="W26" s="14">
        <v>8958.7327365728906</v>
      </c>
      <c r="X26" s="14">
        <v>9768.0425265791091</v>
      </c>
      <c r="Y26" s="14">
        <v>13020.079504011699</v>
      </c>
      <c r="Z26" s="14">
        <v>17578.853122855198</v>
      </c>
    </row>
    <row r="27" spans="1:26" s="6" customFormat="1" ht="12.75" customHeight="1" x14ac:dyDescent="0.2">
      <c r="A27" s="6" t="s">
        <v>80</v>
      </c>
      <c r="B27" s="14">
        <v>101371.37837837799</v>
      </c>
      <c r="C27" s="14">
        <v>85727.919413919401</v>
      </c>
      <c r="D27" s="14">
        <v>80566.463337547393</v>
      </c>
      <c r="E27" s="14">
        <v>86561.269698910997</v>
      </c>
      <c r="F27" s="14">
        <v>99507.282771535596</v>
      </c>
      <c r="G27" s="14">
        <v>79061.183900069402</v>
      </c>
      <c r="H27" s="14">
        <v>93912.093889716794</v>
      </c>
      <c r="I27" s="14">
        <v>115773.356321839</v>
      </c>
      <c r="J27" s="14">
        <v>132572.54678111599</v>
      </c>
      <c r="K27" s="14">
        <v>127525.98837209299</v>
      </c>
      <c r="L27" s="14">
        <v>135119.54702194399</v>
      </c>
      <c r="M27" s="14">
        <v>95385.313862928306</v>
      </c>
      <c r="N27" s="14">
        <v>131533.30239999999</v>
      </c>
      <c r="O27" s="14">
        <v>169858.71280602599</v>
      </c>
      <c r="P27" s="14">
        <v>191174.78156681999</v>
      </c>
      <c r="Q27" s="14">
        <v>218594.23564954699</v>
      </c>
      <c r="R27" s="14">
        <v>199494.34659525601</v>
      </c>
      <c r="S27" s="14">
        <v>197565.58865248199</v>
      </c>
      <c r="T27" s="14">
        <v>212284.069243156</v>
      </c>
      <c r="U27" s="14">
        <v>206694.755029586</v>
      </c>
      <c r="V27" s="14">
        <v>226365.187089716</v>
      </c>
      <c r="W27" s="14">
        <v>262088.99488491099</v>
      </c>
      <c r="X27" s="14">
        <v>247798.958724203</v>
      </c>
      <c r="Y27" s="14">
        <v>328550.33041575499</v>
      </c>
      <c r="Z27" s="14">
        <v>329793.96225120098</v>
      </c>
    </row>
    <row r="28" spans="1:26" s="6" customFormat="1" ht="12.75" customHeight="1" x14ac:dyDescent="0.2">
      <c r="A28" s="6" t="s">
        <v>55</v>
      </c>
      <c r="B28" s="14">
        <v>0</v>
      </c>
      <c r="C28" s="14">
        <v>0</v>
      </c>
      <c r="D28" s="14">
        <v>0</v>
      </c>
      <c r="E28" s="14">
        <v>0</v>
      </c>
      <c r="F28" s="14">
        <v>392.63982521847697</v>
      </c>
      <c r="G28" s="14">
        <v>31.921582234559299</v>
      </c>
      <c r="H28" s="14">
        <v>1580.9239940387499</v>
      </c>
      <c r="I28" s="14">
        <v>4633.5605658709101</v>
      </c>
      <c r="J28" s="14">
        <v>4766.6068669527904</v>
      </c>
      <c r="K28" s="14">
        <v>1893.78914728682</v>
      </c>
      <c r="L28" s="14">
        <v>16683.021943573702</v>
      </c>
      <c r="M28" s="14">
        <v>18035.200934579399</v>
      </c>
      <c r="N28" s="14">
        <v>30679.407200000001</v>
      </c>
      <c r="O28" s="14">
        <v>43072.9538606403</v>
      </c>
      <c r="P28" s="14">
        <v>50445.112442396297</v>
      </c>
      <c r="Q28" s="14">
        <v>47428.159113796602</v>
      </c>
      <c r="R28" s="14">
        <v>53660.596021423102</v>
      </c>
      <c r="S28" s="14">
        <v>64044.303388494904</v>
      </c>
      <c r="T28" s="14">
        <v>117841.534621578</v>
      </c>
      <c r="U28" s="14">
        <v>64996.100591716</v>
      </c>
      <c r="V28" s="14">
        <v>133196.27954048099</v>
      </c>
      <c r="W28" s="14">
        <v>163469.64705882399</v>
      </c>
      <c r="X28" s="14">
        <v>118852.94934334001</v>
      </c>
      <c r="Y28" s="14">
        <v>260230.74398249501</v>
      </c>
      <c r="Z28" s="14">
        <v>287941.70624571003</v>
      </c>
    </row>
    <row r="29" spans="1:26" s="6" customFormat="1" ht="12.75" customHeight="1" x14ac:dyDescent="0.2">
      <c r="A29" s="6" t="s">
        <v>2</v>
      </c>
      <c r="B29" s="14">
        <v>46668.718673218696</v>
      </c>
      <c r="C29" s="14">
        <v>42768.496336996301</v>
      </c>
      <c r="D29" s="14">
        <v>62954.103034134001</v>
      </c>
      <c r="E29" s="14">
        <v>57763.980781550301</v>
      </c>
      <c r="F29" s="14">
        <v>55443.565543071199</v>
      </c>
      <c r="G29" s="14">
        <v>49407.854267869501</v>
      </c>
      <c r="H29" s="14">
        <v>58549.044709389003</v>
      </c>
      <c r="I29" s="14">
        <v>82374.132625994695</v>
      </c>
      <c r="J29" s="14">
        <v>93574.333047210297</v>
      </c>
      <c r="K29" s="14">
        <v>92168.810077519403</v>
      </c>
      <c r="L29" s="14">
        <v>102504.63087774299</v>
      </c>
      <c r="M29" s="14">
        <v>84222.808411214995</v>
      </c>
      <c r="N29" s="14">
        <v>100139.34080000001</v>
      </c>
      <c r="O29" s="14">
        <v>157497.831450094</v>
      </c>
      <c r="P29" s="14">
        <v>181529.99631336401</v>
      </c>
      <c r="Q29" s="14">
        <v>195037.01107754299</v>
      </c>
      <c r="R29" s="14">
        <v>168193.01989288401</v>
      </c>
      <c r="S29" s="14">
        <v>145921.151300236</v>
      </c>
      <c r="T29" s="14">
        <v>143388.05233494399</v>
      </c>
      <c r="U29" s="14">
        <v>128132.30591716</v>
      </c>
      <c r="V29" s="14">
        <v>166545.01367614901</v>
      </c>
      <c r="W29" s="14">
        <v>179985.88874680299</v>
      </c>
      <c r="X29" s="14">
        <v>142656.440900563</v>
      </c>
      <c r="Y29" s="14">
        <v>204531.24945295401</v>
      </c>
      <c r="Z29" s="14">
        <v>345479.787234043</v>
      </c>
    </row>
    <row r="30" spans="1:26" s="6" customFormat="1" ht="12.75" customHeight="1" x14ac:dyDescent="0.2">
      <c r="A30" s="6" t="s">
        <v>4</v>
      </c>
      <c r="B30" s="14">
        <v>13547.971744471701</v>
      </c>
      <c r="C30" s="14">
        <v>12508.612942612899</v>
      </c>
      <c r="D30" s="14">
        <v>10128.381163084699</v>
      </c>
      <c r="E30" s="14">
        <v>11618.493273542599</v>
      </c>
      <c r="F30" s="14">
        <v>15302.797752809</v>
      </c>
      <c r="G30" s="14">
        <v>12196.582234559301</v>
      </c>
      <c r="H30" s="14">
        <v>11919.531296572301</v>
      </c>
      <c r="I30" s="14">
        <v>14249.6242263484</v>
      </c>
      <c r="J30" s="14">
        <v>13230.50472103</v>
      </c>
      <c r="K30" s="14">
        <v>11998.8573643411</v>
      </c>
      <c r="L30" s="14">
        <v>9223.8824451410692</v>
      </c>
      <c r="M30" s="14">
        <v>10826.5171339564</v>
      </c>
      <c r="N30" s="14">
        <v>18907.1368</v>
      </c>
      <c r="O30" s="14">
        <v>19059.684557438799</v>
      </c>
      <c r="P30" s="14">
        <v>33241.536405530002</v>
      </c>
      <c r="Q30" s="14">
        <v>35784.109768378701</v>
      </c>
      <c r="R30" s="14">
        <v>39048.739097169098</v>
      </c>
      <c r="S30" s="14">
        <v>27855.312056737599</v>
      </c>
      <c r="T30" s="14">
        <v>29624.190016103101</v>
      </c>
      <c r="U30" s="14">
        <v>30668.131952662701</v>
      </c>
      <c r="V30" s="14">
        <v>31143.402625820599</v>
      </c>
      <c r="W30" s="14">
        <v>48145.198849104898</v>
      </c>
      <c r="X30" s="14">
        <v>47232.8030018762</v>
      </c>
      <c r="Y30" s="14">
        <v>50233.128373450003</v>
      </c>
      <c r="Z30" s="14">
        <v>67903.097460535297</v>
      </c>
    </row>
    <row r="31" spans="1:26" s="6" customFormat="1" ht="12.75" customHeight="1" x14ac:dyDescent="0.2">
      <c r="A31" s="6" t="s">
        <v>7</v>
      </c>
      <c r="B31" s="14">
        <v>125506.76289926301</v>
      </c>
      <c r="C31" s="14">
        <v>117519.85653235699</v>
      </c>
      <c r="D31" s="14">
        <v>97745.851453855896</v>
      </c>
      <c r="E31" s="14">
        <v>104399.034593209</v>
      </c>
      <c r="F31" s="14">
        <v>114605.88639201</v>
      </c>
      <c r="G31" s="14">
        <v>84903.367800138803</v>
      </c>
      <c r="H31" s="14">
        <v>103369.05588673599</v>
      </c>
      <c r="I31" s="14">
        <v>129421.954022989</v>
      </c>
      <c r="J31" s="14">
        <v>136468.22060085801</v>
      </c>
      <c r="K31" s="14">
        <v>153411.98062015499</v>
      </c>
      <c r="L31" s="14">
        <v>149523.332288401</v>
      </c>
      <c r="M31" s="14">
        <v>151688.838785047</v>
      </c>
      <c r="N31" s="14">
        <v>160358.29519999999</v>
      </c>
      <c r="O31" s="14">
        <v>248500.45386064</v>
      </c>
      <c r="P31" s="14">
        <v>225567.68110599101</v>
      </c>
      <c r="Q31" s="14">
        <v>256410.39274924499</v>
      </c>
      <c r="R31" s="14">
        <v>227392.87069625099</v>
      </c>
      <c r="S31" s="14">
        <v>269614.05358549999</v>
      </c>
      <c r="T31" s="14">
        <v>270604.72141706903</v>
      </c>
      <c r="U31" s="14">
        <v>258932.42544378701</v>
      </c>
      <c r="V31" s="14">
        <v>281178.44584245101</v>
      </c>
      <c r="W31" s="14">
        <v>281900.200127877</v>
      </c>
      <c r="X31" s="14">
        <v>303295.18949343299</v>
      </c>
      <c r="Y31" s="14">
        <v>328766.35740335501</v>
      </c>
      <c r="Z31" s="14">
        <v>346708.43514070002</v>
      </c>
    </row>
    <row r="32" spans="1:26" s="6" customFormat="1" ht="12.75" customHeight="1" x14ac:dyDescent="0.2">
      <c r="A32" s="6" t="s">
        <v>38</v>
      </c>
      <c r="B32" s="14">
        <v>66919.863022113001</v>
      </c>
      <c r="C32" s="14">
        <v>62925.807081807099</v>
      </c>
      <c r="D32" s="14">
        <v>63136.847661188403</v>
      </c>
      <c r="E32" s="14">
        <v>78754.526585522093</v>
      </c>
      <c r="F32" s="14">
        <v>79418.820848938805</v>
      </c>
      <c r="G32" s="14">
        <v>55863.866065232498</v>
      </c>
      <c r="H32" s="14">
        <v>71041.209388971707</v>
      </c>
      <c r="I32" s="14">
        <v>81525.167108753303</v>
      </c>
      <c r="J32" s="14">
        <v>92109.573390557896</v>
      </c>
      <c r="K32" s="14">
        <v>93904.675968992204</v>
      </c>
      <c r="L32" s="14">
        <v>85362.023510971805</v>
      </c>
      <c r="M32" s="14">
        <v>75249.323208722693</v>
      </c>
      <c r="N32" s="14">
        <v>89545.783200000005</v>
      </c>
      <c r="O32" s="14">
        <v>130472.229755179</v>
      </c>
      <c r="P32" s="14">
        <v>133723.08571428599</v>
      </c>
      <c r="Q32" s="14">
        <v>134367.51963746201</v>
      </c>
      <c r="R32" s="14">
        <v>103128.272379495</v>
      </c>
      <c r="S32" s="14">
        <v>126761.39952718699</v>
      </c>
      <c r="T32" s="14">
        <v>147801.02818035401</v>
      </c>
      <c r="U32" s="14">
        <v>132677.968047337</v>
      </c>
      <c r="V32" s="14">
        <v>120434.659737418</v>
      </c>
      <c r="W32" s="14">
        <v>126315.69117647099</v>
      </c>
      <c r="X32" s="14">
        <v>141413.39462163899</v>
      </c>
      <c r="Y32" s="14">
        <v>147571.74398249501</v>
      </c>
      <c r="Z32" s="14">
        <v>177762.730267673</v>
      </c>
    </row>
    <row r="33" spans="1:28" s="6" customFormat="1" ht="12.75" customHeight="1" x14ac:dyDescent="0.2">
      <c r="A33" s="6" t="s">
        <v>6</v>
      </c>
      <c r="B33" s="14">
        <v>26352.765356265401</v>
      </c>
      <c r="C33" s="14">
        <v>24361.733211233201</v>
      </c>
      <c r="D33" s="14">
        <v>26048.061946902701</v>
      </c>
      <c r="E33" s="14">
        <v>24774.035874439502</v>
      </c>
      <c r="F33" s="14">
        <v>28997.217852684102</v>
      </c>
      <c r="G33" s="14">
        <v>27829.345593337999</v>
      </c>
      <c r="H33" s="14">
        <v>31496.550670640801</v>
      </c>
      <c r="I33" s="14">
        <v>34310.211317418201</v>
      </c>
      <c r="J33" s="14">
        <v>34231.763090128799</v>
      </c>
      <c r="K33" s="14">
        <v>36889.6465116279</v>
      </c>
      <c r="L33" s="14">
        <v>34927.913009404401</v>
      </c>
      <c r="M33" s="14">
        <v>40615.949376946999</v>
      </c>
      <c r="N33" s="14">
        <v>47047.347999999998</v>
      </c>
      <c r="O33" s="14">
        <v>56461.269303201501</v>
      </c>
      <c r="P33" s="14">
        <v>61721.939170506899</v>
      </c>
      <c r="Q33" s="14">
        <v>60678.651560926497</v>
      </c>
      <c r="R33" s="14">
        <v>55966.493496556999</v>
      </c>
      <c r="S33" s="14">
        <v>63848.427107959003</v>
      </c>
      <c r="T33" s="14">
        <v>65322.921095008103</v>
      </c>
      <c r="U33" s="14">
        <v>55354.188165680498</v>
      </c>
      <c r="V33" s="14">
        <v>56395.408643326002</v>
      </c>
      <c r="W33" s="14">
        <v>66152.999360613801</v>
      </c>
      <c r="X33" s="14">
        <v>64686.578486554099</v>
      </c>
      <c r="Y33" s="14">
        <v>73769.512764405503</v>
      </c>
      <c r="Z33" s="14">
        <v>72174.312285518201</v>
      </c>
    </row>
    <row r="34" spans="1:28" s="6" customFormat="1" ht="12.75" customHeight="1" x14ac:dyDescent="0.2">
      <c r="A34" s="6" t="s">
        <v>86</v>
      </c>
      <c r="B34" s="14">
        <v>8433.9680589680593</v>
      </c>
      <c r="C34" s="14">
        <v>8903.3192918192908</v>
      </c>
      <c r="D34" s="14">
        <v>13873.7667509482</v>
      </c>
      <c r="E34" s="14">
        <v>15157.1262011531</v>
      </c>
      <c r="F34" s="14">
        <v>15450.221598002499</v>
      </c>
      <c r="G34" s="14">
        <v>16445.593337959799</v>
      </c>
      <c r="H34" s="14">
        <v>17498.601341281701</v>
      </c>
      <c r="I34" s="14">
        <v>18753.887709991199</v>
      </c>
      <c r="J34" s="14">
        <v>19559.711587982802</v>
      </c>
      <c r="K34" s="14">
        <v>18785.755813953499</v>
      </c>
      <c r="L34" s="14">
        <v>17692.891849529798</v>
      </c>
      <c r="M34" s="14">
        <v>18620.8504672897</v>
      </c>
      <c r="N34" s="14">
        <v>14527.423199999999</v>
      </c>
      <c r="O34" s="14">
        <v>17667.070621468902</v>
      </c>
      <c r="P34" s="14">
        <v>24101.089400921701</v>
      </c>
      <c r="Q34" s="14">
        <v>25106.926485397798</v>
      </c>
      <c r="R34" s="14">
        <v>18105.6633511859</v>
      </c>
      <c r="S34" s="14">
        <v>17251.3191489362</v>
      </c>
      <c r="T34" s="14">
        <v>20378.615136876</v>
      </c>
      <c r="U34" s="14">
        <v>16615.451479289899</v>
      </c>
      <c r="V34" s="14">
        <v>14634.645514223201</v>
      </c>
      <c r="W34" s="14">
        <v>21803.700767263399</v>
      </c>
      <c r="X34" s="14">
        <v>18273.727954971899</v>
      </c>
      <c r="Y34" s="14">
        <v>21730.5433989788</v>
      </c>
      <c r="Z34" s="14">
        <v>30476.5785861359</v>
      </c>
    </row>
    <row r="35" spans="1:28" s="6" customFormat="1" ht="12.75" customHeight="1" x14ac:dyDescent="0.2">
      <c r="A35" s="6" t="s">
        <v>81</v>
      </c>
      <c r="B35" s="14">
        <v>71294.049754299704</v>
      </c>
      <c r="C35" s="14">
        <v>73372.614774114802</v>
      </c>
      <c r="D35" s="14">
        <v>72020.005056890004</v>
      </c>
      <c r="E35" s="14">
        <v>75858.879564381801</v>
      </c>
      <c r="F35" s="14">
        <v>95621.774032459405</v>
      </c>
      <c r="G35" s="14">
        <v>81869.073560027799</v>
      </c>
      <c r="H35" s="14">
        <v>127468.485842027</v>
      </c>
      <c r="I35" s="14">
        <v>141044.80901856799</v>
      </c>
      <c r="J35" s="14">
        <v>162226.14849785401</v>
      </c>
      <c r="K35" s="14">
        <v>172699.20232558099</v>
      </c>
      <c r="L35" s="14">
        <v>164043.52507837</v>
      </c>
      <c r="M35" s="14">
        <v>163834.30140186899</v>
      </c>
      <c r="N35" s="14">
        <v>183326.84</v>
      </c>
      <c r="O35" s="14">
        <v>260162.75329566901</v>
      </c>
      <c r="P35" s="14">
        <v>277315.75576036901</v>
      </c>
      <c r="Q35" s="14">
        <v>302963.74320241698</v>
      </c>
      <c r="R35" s="14">
        <v>344747.18515684799</v>
      </c>
      <c r="S35" s="14">
        <v>306654.406619385</v>
      </c>
      <c r="T35" s="14">
        <v>395768.307568438</v>
      </c>
      <c r="U35" s="14">
        <v>314182.49053254398</v>
      </c>
      <c r="V35" s="14">
        <v>325372.85229759302</v>
      </c>
      <c r="W35" s="14">
        <v>449233.27813299198</v>
      </c>
      <c r="X35" s="14">
        <v>421559.46404002502</v>
      </c>
      <c r="Y35" s="14">
        <v>413231.56455142202</v>
      </c>
      <c r="Z35" s="14">
        <v>511338.05833905301</v>
      </c>
    </row>
    <row r="36" spans="1:28" s="15" customFormat="1" ht="12.75" customHeight="1" x14ac:dyDescent="0.2">
      <c r="A36" s="15" t="s">
        <v>56</v>
      </c>
      <c r="B36" s="16">
        <f t="shared" ref="B36:M36" si="0">SUM(B17:B35)</f>
        <v>1130123.5178132681</v>
      </c>
      <c r="C36" s="16">
        <f t="shared" si="0"/>
        <v>1009982.0671550671</v>
      </c>
      <c r="D36" s="16">
        <f t="shared" si="0"/>
        <v>967389.66877370444</v>
      </c>
      <c r="E36" s="16">
        <f t="shared" si="0"/>
        <v>1077045.2171684818</v>
      </c>
      <c r="F36" s="16">
        <f t="shared" si="0"/>
        <v>1144084.4013732835</v>
      </c>
      <c r="G36" s="16">
        <f t="shared" si="0"/>
        <v>912387.26301179745</v>
      </c>
      <c r="H36" s="16">
        <f t="shared" si="0"/>
        <v>1132393.5230998509</v>
      </c>
      <c r="I36" s="16">
        <f t="shared" si="0"/>
        <v>1358962.9213085775</v>
      </c>
      <c r="J36" s="16">
        <f t="shared" si="0"/>
        <v>1528537.9390557935</v>
      </c>
      <c r="K36" s="16">
        <f t="shared" si="0"/>
        <v>1621803.4519379842</v>
      </c>
      <c r="L36" s="16">
        <f t="shared" si="0"/>
        <v>1590452.3377742951</v>
      </c>
      <c r="M36" s="16">
        <f t="shared" si="0"/>
        <v>1482452.0459501555</v>
      </c>
      <c r="N36" s="16">
        <f t="shared" ref="N36:O36" si="1">SUM(N17:N35)</f>
        <v>1629109.3223999999</v>
      </c>
      <c r="O36" s="16">
        <f t="shared" si="1"/>
        <v>2307105.9529190157</v>
      </c>
      <c r="P36" s="16">
        <f t="shared" ref="P36:Q36" si="2">SUM(P17:P35)</f>
        <v>2354863.640552999</v>
      </c>
      <c r="Q36" s="16">
        <f t="shared" si="2"/>
        <v>2536333.3262839885</v>
      </c>
      <c r="R36" s="16">
        <f t="shared" ref="R36:S36" si="3">SUM(R17:R35)</f>
        <v>2428018.8056618245</v>
      </c>
      <c r="S36" s="16">
        <f t="shared" si="3"/>
        <v>2714107.3065405823</v>
      </c>
      <c r="T36" s="16">
        <f t="shared" ref="T36:U36" si="4">SUM(T17:T35)</f>
        <v>3178400.2431561998</v>
      </c>
      <c r="U36" s="16">
        <f t="shared" si="4"/>
        <v>2669158.0633136057</v>
      </c>
      <c r="V36" s="16">
        <f t="shared" ref="V36:W36" si="5">SUM(V17:V35)</f>
        <v>2803007.1777899377</v>
      </c>
      <c r="W36" s="16">
        <f t="shared" si="5"/>
        <v>3385806.441176469</v>
      </c>
      <c r="X36" s="16">
        <f t="shared" ref="X36" si="6">SUM(X17:X35)</f>
        <v>3182793.9174484061</v>
      </c>
      <c r="Y36" s="16">
        <f t="shared" ref="Y36:Z36" si="7">SUM(Y17:Y35)</f>
        <v>3586727.1400437662</v>
      </c>
      <c r="Z36" s="16">
        <f t="shared" si="7"/>
        <v>4463249.7673301315</v>
      </c>
    </row>
    <row r="37" spans="1:28" s="6" customFormat="1" ht="11.25" customHeight="1" x14ac:dyDescent="0.2">
      <c r="B37" s="14"/>
      <c r="C37" s="14"/>
      <c r="D37" s="14"/>
      <c r="E37" s="14"/>
      <c r="F37" s="14"/>
      <c r="G37" s="14"/>
      <c r="H37" s="14"/>
      <c r="K37" s="14"/>
      <c r="L37" s="14"/>
      <c r="M37" s="14"/>
      <c r="N37" s="14"/>
      <c r="O37" s="14"/>
    </row>
    <row r="38" spans="1:28" s="18" customFormat="1" ht="12.75" customHeight="1" x14ac:dyDescent="0.2">
      <c r="A38" s="17" t="s">
        <v>27</v>
      </c>
      <c r="B38" s="17">
        <f t="shared" ref="B38:P38" si="8">B14-B36</f>
        <v>116461.48218673188</v>
      </c>
      <c r="C38" s="17">
        <f t="shared" si="8"/>
        <v>74429.93284493289</v>
      </c>
      <c r="D38" s="17">
        <f t="shared" si="8"/>
        <v>69963.331226295559</v>
      </c>
      <c r="E38" s="17">
        <f t="shared" si="8"/>
        <v>93921.782831518212</v>
      </c>
      <c r="F38" s="17">
        <f t="shared" si="8"/>
        <v>56826.598626716528</v>
      </c>
      <c r="G38" s="17">
        <f t="shared" si="8"/>
        <v>30527.736988202552</v>
      </c>
      <c r="H38" s="17">
        <f t="shared" si="8"/>
        <v>30989.476900149137</v>
      </c>
      <c r="I38" s="17">
        <f t="shared" si="8"/>
        <v>91346.078691422474</v>
      </c>
      <c r="J38" s="17">
        <f t="shared" si="8"/>
        <v>155758.06094420655</v>
      </c>
      <c r="K38" s="17">
        <f t="shared" si="8"/>
        <v>173592.24651162629</v>
      </c>
      <c r="L38" s="17">
        <f t="shared" si="8"/>
        <v>118962.39576802496</v>
      </c>
      <c r="M38" s="17">
        <f t="shared" si="8"/>
        <v>84756.914330214495</v>
      </c>
      <c r="N38" s="17">
        <f t="shared" si="8"/>
        <v>74080.850400000112</v>
      </c>
      <c r="O38" s="17">
        <f t="shared" si="8"/>
        <v>187785.69679849455</v>
      </c>
      <c r="P38" s="17">
        <f t="shared" si="8"/>
        <v>173809.43963133125</v>
      </c>
      <c r="Q38" s="17">
        <f t="shared" ref="Q38:R38" si="9">Q14-Q36</f>
        <v>123197.40181269124</v>
      </c>
      <c r="R38" s="17">
        <f t="shared" si="9"/>
        <v>190377.47130833566</v>
      </c>
      <c r="S38" s="17">
        <f t="shared" ref="S38:T38" si="10">S14-S36</f>
        <v>387581.58234830759</v>
      </c>
      <c r="T38" s="17">
        <f t="shared" si="10"/>
        <v>688515.98148148041</v>
      </c>
      <c r="U38" s="17">
        <f t="shared" ref="U38:V38" si="11">U14-U36</f>
        <v>479636.76627219422</v>
      </c>
      <c r="V38" s="17">
        <f t="shared" si="11"/>
        <v>385384.84573304234</v>
      </c>
      <c r="W38" s="17">
        <f t="shared" ref="W38:X38" si="12">W14-W36</f>
        <v>699412.56202046108</v>
      </c>
      <c r="X38" s="17">
        <f t="shared" si="12"/>
        <v>527737.81926203379</v>
      </c>
      <c r="Y38" s="17">
        <f t="shared" ref="Y38:Z38" si="13">Y14-Y36</f>
        <v>347041.34427425358</v>
      </c>
      <c r="Z38" s="17">
        <f t="shared" si="13"/>
        <v>794661.58544954844</v>
      </c>
    </row>
    <row r="39" spans="1:28" s="6" customFormat="1" ht="12" x14ac:dyDescent="0.2">
      <c r="B39" s="19"/>
      <c r="C39" s="19"/>
      <c r="D39" s="19"/>
      <c r="E39" s="19"/>
      <c r="F39" s="19"/>
      <c r="G39" s="19"/>
      <c r="H39" s="19"/>
    </row>
    <row r="40" spans="1:28" s="6" customFormat="1" ht="12.75" customHeight="1" x14ac:dyDescent="0.2">
      <c r="A40" s="6" t="s">
        <v>9</v>
      </c>
      <c r="B40" s="14"/>
      <c r="C40" s="14"/>
      <c r="D40" s="14"/>
      <c r="E40" s="14"/>
      <c r="F40" s="14"/>
      <c r="G40" s="14"/>
      <c r="H40" s="14"/>
    </row>
    <row r="41" spans="1:28" s="6" customFormat="1" ht="12.75" customHeight="1" x14ac:dyDescent="0.2">
      <c r="A41" s="6" t="s">
        <v>84</v>
      </c>
      <c r="B41" s="14">
        <v>6544.6191646191601</v>
      </c>
      <c r="C41" s="14">
        <v>7846.1623931623899</v>
      </c>
      <c r="D41" s="14">
        <v>13590.1219974716</v>
      </c>
      <c r="E41" s="14">
        <v>12711.454836643201</v>
      </c>
      <c r="F41" s="14">
        <v>26093.577403245901</v>
      </c>
      <c r="G41" s="14">
        <v>8947</v>
      </c>
      <c r="H41" s="14">
        <v>7445</v>
      </c>
      <c r="I41" s="14">
        <v>6154</v>
      </c>
      <c r="J41" s="14">
        <v>5967</v>
      </c>
      <c r="K41" s="14">
        <v>13186.485271317839</v>
      </c>
      <c r="L41" s="14">
        <v>26190.718652037602</v>
      </c>
      <c r="M41" s="14">
        <v>11546.495327102801</v>
      </c>
      <c r="N41" s="14">
        <v>21682.7304</v>
      </c>
      <c r="O41" s="14">
        <v>12573.454802259899</v>
      </c>
      <c r="P41" s="14">
        <v>20278.894009216601</v>
      </c>
      <c r="Q41" s="14">
        <v>22898.286002014102</v>
      </c>
      <c r="R41" s="14">
        <v>18632.923488905901</v>
      </c>
      <c r="S41" s="14">
        <v>16984.560283687901</v>
      </c>
      <c r="T41" s="14">
        <v>12328.384057970999</v>
      </c>
      <c r="U41" s="14">
        <v>12807.723076923099</v>
      </c>
      <c r="V41" s="14">
        <v>18534.283369803099</v>
      </c>
      <c r="W41" s="14">
        <v>112652.83887468</v>
      </c>
      <c r="X41" s="14">
        <v>19144.664165103201</v>
      </c>
      <c r="Y41" s="14">
        <v>47574.097738876699</v>
      </c>
      <c r="Z41" s="14">
        <v>37832.954015099502</v>
      </c>
    </row>
    <row r="42" spans="1:28" s="6" customFormat="1" ht="12.75" customHeight="1" x14ac:dyDescent="0.2">
      <c r="A42" s="6" t="s">
        <v>85</v>
      </c>
      <c r="B42" s="14">
        <v>54216.513513513499</v>
      </c>
      <c r="C42" s="14">
        <v>58354.258852258899</v>
      </c>
      <c r="D42" s="14">
        <v>61634.132111251602</v>
      </c>
      <c r="E42" s="14">
        <v>70311.679051889805</v>
      </c>
      <c r="F42" s="14">
        <v>85287.600499375796</v>
      </c>
      <c r="G42" s="14">
        <v>55663</v>
      </c>
      <c r="H42" s="14">
        <v>45866</v>
      </c>
      <c r="I42" s="14">
        <v>72269</v>
      </c>
      <c r="J42" s="14">
        <v>79304</v>
      </c>
      <c r="K42" s="14">
        <v>77661.94263565891</v>
      </c>
      <c r="L42" s="14">
        <v>143654.843260188</v>
      </c>
      <c r="M42" s="14">
        <v>82388.864485981307</v>
      </c>
      <c r="N42" s="14">
        <v>113197.18399999999</v>
      </c>
      <c r="O42" s="14">
        <v>173660.36252354001</v>
      </c>
      <c r="P42" s="14">
        <v>172248.79170506899</v>
      </c>
      <c r="Q42" s="14">
        <v>188327.00805639499</v>
      </c>
      <c r="R42" s="14">
        <v>168382.317521041</v>
      </c>
      <c r="S42" s="14">
        <v>159563.458628842</v>
      </c>
      <c r="T42" s="14">
        <v>197705.32045088601</v>
      </c>
      <c r="U42" s="14">
        <v>115976.682248521</v>
      </c>
      <c r="V42" s="14">
        <v>168670.88949671801</v>
      </c>
      <c r="W42" s="14">
        <v>224640.76342711001</v>
      </c>
      <c r="X42" s="14">
        <v>194258.07692307699</v>
      </c>
      <c r="Y42" s="14">
        <v>231877.26622903001</v>
      </c>
      <c r="Z42" s="14">
        <v>354194.36993822898</v>
      </c>
    </row>
    <row r="43" spans="1:28" s="20" customFormat="1" ht="12.75" customHeight="1" x14ac:dyDescent="0.2">
      <c r="A43" s="15" t="s">
        <v>10</v>
      </c>
      <c r="B43" s="16">
        <f t="shared" ref="B43:M43" si="14">B40+B41-B42</f>
        <v>-47671.894348894341</v>
      </c>
      <c r="C43" s="16">
        <f t="shared" si="14"/>
        <v>-50508.096459096509</v>
      </c>
      <c r="D43" s="16">
        <f t="shared" si="14"/>
        <v>-48044.010113780001</v>
      </c>
      <c r="E43" s="16">
        <f t="shared" si="14"/>
        <v>-57600.224215246606</v>
      </c>
      <c r="F43" s="16">
        <f t="shared" si="14"/>
        <v>-59194.023096129895</v>
      </c>
      <c r="G43" s="16">
        <f t="shared" si="14"/>
        <v>-46716</v>
      </c>
      <c r="H43" s="16">
        <f t="shared" si="14"/>
        <v>-38421</v>
      </c>
      <c r="I43" s="16">
        <f t="shared" si="14"/>
        <v>-66115</v>
      </c>
      <c r="J43" s="16">
        <f t="shared" si="14"/>
        <v>-73337</v>
      </c>
      <c r="K43" s="16">
        <f t="shared" si="14"/>
        <v>-64475.457364341069</v>
      </c>
      <c r="L43" s="16">
        <f t="shared" si="14"/>
        <v>-117464.12460815041</v>
      </c>
      <c r="M43" s="16">
        <f t="shared" si="14"/>
        <v>-70842.3691588785</v>
      </c>
      <c r="N43" s="16">
        <f t="shared" ref="N43:O43" si="15">N40+N41-N42</f>
        <v>-91514.453599999993</v>
      </c>
      <c r="O43" s="16">
        <f t="shared" si="15"/>
        <v>-161086.90772128012</v>
      </c>
      <c r="P43" s="16">
        <f t="shared" ref="P43:Q43" si="16">P40+P41-P42</f>
        <v>-151969.89769585239</v>
      </c>
      <c r="Q43" s="16">
        <f t="shared" si="16"/>
        <v>-165428.72205438089</v>
      </c>
      <c r="R43" s="16">
        <f t="shared" ref="R43:S43" si="17">R40+R41-R42</f>
        <v>-149749.39403213508</v>
      </c>
      <c r="S43" s="16">
        <f t="shared" si="17"/>
        <v>-142578.8983451541</v>
      </c>
      <c r="T43" s="16">
        <f t="shared" ref="T43:U43" si="18">T40+T41-T42</f>
        <v>-185376.936392915</v>
      </c>
      <c r="U43" s="16">
        <f t="shared" si="18"/>
        <v>-103168.9591715979</v>
      </c>
      <c r="V43" s="16">
        <f t="shared" ref="V43:W43" si="19">V40+V41-V42</f>
        <v>-150136.60612691491</v>
      </c>
      <c r="W43" s="16">
        <f t="shared" si="19"/>
        <v>-111987.92455243001</v>
      </c>
      <c r="X43" s="16">
        <f t="shared" ref="X43" si="20">X40+X41-X42</f>
        <v>-175113.4127579738</v>
      </c>
      <c r="Y43" s="16">
        <f t="shared" ref="Y43:Z43" si="21">Y40+Y41-Y42</f>
        <v>-184303.1684901533</v>
      </c>
      <c r="Z43" s="16">
        <f t="shared" si="21"/>
        <v>-316361.41592312948</v>
      </c>
      <c r="AA43" s="15"/>
      <c r="AB43" s="15"/>
    </row>
    <row r="44" spans="1:28" s="6" customFormat="1" ht="12" x14ac:dyDescent="0.2">
      <c r="B44" s="14"/>
      <c r="C44" s="14"/>
      <c r="D44" s="14"/>
      <c r="E44" s="14"/>
      <c r="F44" s="14"/>
      <c r="G44" s="14"/>
      <c r="H44" s="14"/>
    </row>
    <row r="45" spans="1:28" s="18" customFormat="1" ht="12.75" customHeight="1" x14ac:dyDescent="0.2">
      <c r="A45" s="17" t="s">
        <v>13</v>
      </c>
      <c r="B45" s="17">
        <f t="shared" ref="B45:M45" si="22">B38+B43</f>
        <v>68789.587837837549</v>
      </c>
      <c r="C45" s="17">
        <f t="shared" si="22"/>
        <v>23921.836385836381</v>
      </c>
      <c r="D45" s="17">
        <f t="shared" si="22"/>
        <v>21919.321112515558</v>
      </c>
      <c r="E45" s="17">
        <f t="shared" si="22"/>
        <v>36321.558616271606</v>
      </c>
      <c r="F45" s="17">
        <f t="shared" si="22"/>
        <v>-2367.4244694133668</v>
      </c>
      <c r="G45" s="17">
        <f t="shared" si="22"/>
        <v>-16188.263011797448</v>
      </c>
      <c r="H45" s="17">
        <f t="shared" si="22"/>
        <v>-7431.5230998508632</v>
      </c>
      <c r="I45" s="17">
        <f t="shared" si="22"/>
        <v>25231.078691422474</v>
      </c>
      <c r="J45" s="17">
        <f t="shared" si="22"/>
        <v>82421.060944206547</v>
      </c>
      <c r="K45" s="17">
        <f t="shared" si="22"/>
        <v>109116.78914728522</v>
      </c>
      <c r="L45" s="17">
        <f t="shared" si="22"/>
        <v>1498.2711598745518</v>
      </c>
      <c r="M45" s="17">
        <f t="shared" si="22"/>
        <v>13914.545171335994</v>
      </c>
      <c r="N45" s="17">
        <f t="shared" ref="N45:P45" si="23">N38+N43</f>
        <v>-17433.603199999881</v>
      </c>
      <c r="O45" s="17">
        <f t="shared" si="23"/>
        <v>26698.789077214431</v>
      </c>
      <c r="P45" s="17">
        <f t="shared" si="23"/>
        <v>21839.541935478861</v>
      </c>
      <c r="Q45" s="17">
        <f t="shared" ref="Q45:R45" si="24">Q38+Q43</f>
        <v>-42231.320241689653</v>
      </c>
      <c r="R45" s="17">
        <f t="shared" si="24"/>
        <v>40628.07727620058</v>
      </c>
      <c r="S45" s="17">
        <f t="shared" ref="S45:T45" si="25">S38+S43</f>
        <v>245002.6840031535</v>
      </c>
      <c r="T45" s="17">
        <f t="shared" si="25"/>
        <v>503139.04508856544</v>
      </c>
      <c r="U45" s="17">
        <f t="shared" ref="U45:V45" si="26">U38+U43</f>
        <v>376467.80710059631</v>
      </c>
      <c r="V45" s="17">
        <f t="shared" si="26"/>
        <v>235248.23960612743</v>
      </c>
      <c r="W45" s="17">
        <f t="shared" ref="W45:X45" si="27">W38+W43</f>
        <v>587424.63746803103</v>
      </c>
      <c r="X45" s="17">
        <f t="shared" si="27"/>
        <v>352624.40650406003</v>
      </c>
      <c r="Y45" s="17">
        <f t="shared" ref="Y45:Z45" si="28">Y38+Y43</f>
        <v>162738.17578410028</v>
      </c>
      <c r="Z45" s="17">
        <f t="shared" si="28"/>
        <v>478300.16952641896</v>
      </c>
    </row>
    <row r="46" spans="1:28" x14ac:dyDescent="0.2">
      <c r="A46" s="21"/>
      <c r="B46" s="22"/>
      <c r="C46" s="22"/>
      <c r="D46" s="22"/>
      <c r="E46" s="22"/>
      <c r="F46" s="22"/>
      <c r="G46" s="22"/>
      <c r="H46" s="22"/>
      <c r="K46" s="3"/>
      <c r="L46" s="3"/>
      <c r="M46" s="3"/>
      <c r="N46" s="3"/>
      <c r="O46" s="3"/>
    </row>
    <row r="47" spans="1:28" x14ac:dyDescent="0.2">
      <c r="A47" s="21"/>
      <c r="B47" s="22"/>
      <c r="C47" s="22"/>
      <c r="D47" s="22"/>
      <c r="E47" s="22"/>
      <c r="F47" s="22"/>
      <c r="G47" s="22"/>
      <c r="H47" s="22"/>
      <c r="K47" s="3"/>
      <c r="L47" s="3"/>
      <c r="M47" s="3"/>
      <c r="N47" s="3"/>
      <c r="O47" s="3"/>
    </row>
    <row r="48" spans="1:28" ht="12.75" customHeight="1" x14ac:dyDescent="0.2">
      <c r="A48" s="23" t="s">
        <v>114</v>
      </c>
      <c r="B48" s="22"/>
      <c r="C48" s="22"/>
      <c r="D48" s="22"/>
      <c r="E48" s="22"/>
      <c r="F48" s="22"/>
      <c r="G48" s="22"/>
      <c r="H48" s="22"/>
      <c r="K48" s="3"/>
      <c r="L48" s="3"/>
      <c r="M48" s="3"/>
      <c r="N48" s="3"/>
      <c r="O48" s="3"/>
    </row>
    <row r="49" spans="1:28" s="6" customFormat="1" ht="12.75" customHeight="1" x14ac:dyDescent="0.2">
      <c r="A49" s="6" t="s">
        <v>70</v>
      </c>
      <c r="B49" s="14"/>
      <c r="C49" s="14"/>
      <c r="D49" s="14"/>
      <c r="E49" s="14"/>
      <c r="F49" s="14"/>
      <c r="G49" s="14">
        <v>9505.3192227619693</v>
      </c>
      <c r="H49" s="14">
        <v>54530.151266765999</v>
      </c>
      <c r="I49" s="14">
        <v>228533.537577365</v>
      </c>
      <c r="J49" s="14">
        <v>313845.61287553603</v>
      </c>
      <c r="K49" s="24">
        <v>391052.617054264</v>
      </c>
      <c r="L49" s="24">
        <v>761043.73354231997</v>
      </c>
      <c r="M49" s="24">
        <v>722206.10124610597</v>
      </c>
      <c r="N49" s="24">
        <v>1041804.7855999999</v>
      </c>
      <c r="O49" s="24">
        <v>1579662.2693032001</v>
      </c>
      <c r="P49" s="24">
        <v>1605095.2645161301</v>
      </c>
      <c r="Q49" s="24">
        <v>1838908.5589123899</v>
      </c>
      <c r="R49" s="24">
        <v>1921202.04667177</v>
      </c>
      <c r="S49" s="24">
        <v>2040624.5752561099</v>
      </c>
      <c r="T49" s="24">
        <v>3592991.3260869598</v>
      </c>
      <c r="U49" s="24">
        <v>2412528.8005917198</v>
      </c>
      <c r="V49" s="24">
        <v>2985086.21444201</v>
      </c>
      <c r="W49" s="24">
        <v>3903978.3478260902</v>
      </c>
      <c r="X49" s="24">
        <v>3911352.4459036901</v>
      </c>
      <c r="Y49" s="24">
        <v>5930356.3865791401</v>
      </c>
      <c r="Z49" s="24">
        <v>5914351.37611531</v>
      </c>
    </row>
    <row r="50" spans="1:28" s="6" customFormat="1" ht="12.75" customHeight="1" x14ac:dyDescent="0.2">
      <c r="A50" s="6" t="s">
        <v>68</v>
      </c>
      <c r="B50" s="14"/>
      <c r="C50" s="14"/>
      <c r="D50" s="14"/>
      <c r="E50" s="14"/>
      <c r="F50" s="14"/>
      <c r="G50" s="14">
        <v>759632.38445523905</v>
      </c>
      <c r="H50" s="14">
        <v>869482.10357675096</v>
      </c>
      <c r="I50" s="14">
        <v>1016989.3262599499</v>
      </c>
      <c r="J50" s="14">
        <v>1157096.3047210299</v>
      </c>
      <c r="K50" s="24">
        <v>1026382.69224806</v>
      </c>
      <c r="L50" s="24">
        <v>1115744.8722570499</v>
      </c>
      <c r="M50" s="24">
        <v>907643.95638629305</v>
      </c>
      <c r="N50" s="24">
        <v>1302986.2392</v>
      </c>
      <c r="O50" s="24">
        <v>1934889.59792844</v>
      </c>
      <c r="P50" s="24">
        <v>2194831.1658986202</v>
      </c>
      <c r="Q50" s="24">
        <v>2336794.5146022202</v>
      </c>
      <c r="R50" s="24">
        <v>2177704.1147666401</v>
      </c>
      <c r="S50" s="24">
        <v>2053866.60598897</v>
      </c>
      <c r="T50" s="24">
        <v>2676615.5128824501</v>
      </c>
      <c r="U50" s="24">
        <v>2093514.7301775101</v>
      </c>
      <c r="V50" s="24">
        <v>2911508.3807439799</v>
      </c>
      <c r="W50" s="24">
        <v>3197141.8791560102</v>
      </c>
      <c r="X50" s="24">
        <v>2732315.5797373401</v>
      </c>
      <c r="Y50" s="24">
        <v>4098557.3333333302</v>
      </c>
      <c r="Z50" s="24">
        <v>4496992.9746053498</v>
      </c>
    </row>
    <row r="51" spans="1:28" s="6" customFormat="1" ht="12.75" customHeight="1" x14ac:dyDescent="0.2">
      <c r="A51" s="6" t="s">
        <v>82</v>
      </c>
      <c r="B51" s="14"/>
      <c r="C51" s="14"/>
      <c r="D51" s="14"/>
      <c r="E51" s="14"/>
      <c r="F51" s="14"/>
      <c r="G51" s="14">
        <v>89208.207494795293</v>
      </c>
      <c r="H51" s="14">
        <v>133865.67734724301</v>
      </c>
      <c r="I51" s="14">
        <v>147241.11405835499</v>
      </c>
      <c r="J51" s="14">
        <v>172798.36309012899</v>
      </c>
      <c r="K51" s="24">
        <v>176415.43798449601</v>
      </c>
      <c r="L51" s="24">
        <v>256700.58777429501</v>
      </c>
      <c r="M51" s="24">
        <v>203688.73286604401</v>
      </c>
      <c r="N51" s="24">
        <v>269994.77519999997</v>
      </c>
      <c r="O51" s="24">
        <v>258581.89359698701</v>
      </c>
      <c r="P51" s="24">
        <v>274150.12165898603</v>
      </c>
      <c r="Q51" s="24">
        <v>344649.71399798599</v>
      </c>
      <c r="R51" s="24">
        <v>270031.35501147702</v>
      </c>
      <c r="S51" s="24">
        <v>337019.94168636698</v>
      </c>
      <c r="T51" s="24">
        <v>779298.74476650602</v>
      </c>
      <c r="U51" s="24">
        <v>629911.81597633101</v>
      </c>
      <c r="V51" s="24">
        <v>510674.05579868698</v>
      </c>
      <c r="W51" s="24">
        <v>1138910.9098465501</v>
      </c>
      <c r="X51" s="24">
        <v>763494.79111945</v>
      </c>
      <c r="Y51" s="24">
        <v>866566.12837345002</v>
      </c>
      <c r="Z51" s="24">
        <v>892332.98970487295</v>
      </c>
    </row>
    <row r="52" spans="1:28" s="12" customFormat="1" ht="12.75" customHeight="1" x14ac:dyDescent="0.2">
      <c r="A52" s="12" t="s">
        <v>83</v>
      </c>
      <c r="B52" s="16"/>
      <c r="C52" s="16"/>
      <c r="D52" s="16"/>
      <c r="E52" s="16"/>
      <c r="F52" s="16"/>
      <c r="G52" s="16">
        <v>858345.91117279697</v>
      </c>
      <c r="H52" s="16">
        <v>1057877.93219076</v>
      </c>
      <c r="I52" s="16">
        <v>1392763.9778956701</v>
      </c>
      <c r="J52" s="16">
        <v>1643740.2806867</v>
      </c>
      <c r="K52" s="25">
        <v>1593850.7472868201</v>
      </c>
      <c r="L52" s="25">
        <v>2133489.19357367</v>
      </c>
      <c r="M52" s="25">
        <v>1833538.7904984399</v>
      </c>
      <c r="N52" s="25">
        <v>2614785.7999999998</v>
      </c>
      <c r="O52" s="25">
        <v>3773133.7608286301</v>
      </c>
      <c r="P52" s="25">
        <v>4074076.5520737302</v>
      </c>
      <c r="Q52" s="25">
        <v>4520352.7875125902</v>
      </c>
      <c r="R52" s="25">
        <v>4368937.5164498901</v>
      </c>
      <c r="S52" s="25">
        <v>4431511.1229314404</v>
      </c>
      <c r="T52" s="25">
        <v>7048905.5837359102</v>
      </c>
      <c r="U52" s="25">
        <v>5135955.3467455599</v>
      </c>
      <c r="V52" s="25">
        <v>6407268.6509846803</v>
      </c>
      <c r="W52" s="25">
        <v>8240031.1368286395</v>
      </c>
      <c r="X52" s="25">
        <v>7407162.8167604804</v>
      </c>
      <c r="Y52" s="25">
        <v>10895479.8482859</v>
      </c>
      <c r="Z52" s="25">
        <v>11303677.340425501</v>
      </c>
    </row>
    <row r="53" spans="1:28" s="6" customFormat="1" ht="12.75" customHeight="1" x14ac:dyDescent="0.2">
      <c r="A53" s="12" t="s">
        <v>41</v>
      </c>
      <c r="B53" s="26"/>
      <c r="C53" s="26"/>
      <c r="D53" s="26"/>
      <c r="E53" s="26"/>
      <c r="F53" s="26"/>
      <c r="G53" s="26">
        <v>243470</v>
      </c>
      <c r="H53" s="26">
        <v>269979</v>
      </c>
      <c r="I53" s="26">
        <v>369977</v>
      </c>
      <c r="J53" s="13">
        <v>459863</v>
      </c>
      <c r="K53" s="27">
        <v>466601.73953488399</v>
      </c>
      <c r="L53" s="27">
        <v>565589.08934169298</v>
      </c>
      <c r="M53" s="27">
        <v>405185.22429906501</v>
      </c>
      <c r="N53" s="27">
        <v>614721.36719999998</v>
      </c>
      <c r="O53" s="27">
        <v>809516.45762711903</v>
      </c>
      <c r="P53" s="27">
        <v>776104.98986175098</v>
      </c>
      <c r="Q53" s="27">
        <v>1149618.2034239699</v>
      </c>
      <c r="R53" s="27">
        <v>924787.67559296102</v>
      </c>
      <c r="S53" s="27">
        <v>967628.86367218301</v>
      </c>
      <c r="T53" s="27">
        <v>1372419.62399356</v>
      </c>
      <c r="U53" s="27">
        <v>1363383.3769230801</v>
      </c>
      <c r="V53" s="27">
        <v>1317971.5880744001</v>
      </c>
      <c r="W53" s="27">
        <v>2074069.86253197</v>
      </c>
      <c r="X53" s="27">
        <v>1899022.80175109</v>
      </c>
      <c r="Y53" s="27">
        <v>2145118.6812545601</v>
      </c>
      <c r="Z53" s="27">
        <v>1985527.8483184599</v>
      </c>
      <c r="AA53" s="12"/>
      <c r="AB53" s="12"/>
    </row>
    <row r="54" spans="1:28" s="15" customFormat="1" ht="12.75" customHeight="1" x14ac:dyDescent="0.2">
      <c r="A54" s="15" t="s">
        <v>42</v>
      </c>
      <c r="B54" s="16"/>
      <c r="C54" s="16"/>
      <c r="D54" s="16"/>
      <c r="E54" s="16"/>
      <c r="F54" s="16"/>
      <c r="G54" s="16">
        <v>1101815.5843164499</v>
      </c>
      <c r="H54" s="16">
        <v>1327856.5268256301</v>
      </c>
      <c r="I54" s="16">
        <v>1762741.4624226301</v>
      </c>
      <c r="J54" s="16">
        <v>2103602.9218884101</v>
      </c>
      <c r="K54" s="25">
        <v>2060452.4868217099</v>
      </c>
      <c r="L54" s="25">
        <v>2699078.2829153598</v>
      </c>
      <c r="M54" s="25">
        <v>2238724.0147975101</v>
      </c>
      <c r="N54" s="25">
        <v>3229507.1672</v>
      </c>
      <c r="O54" s="25">
        <v>4582650.2184557403</v>
      </c>
      <c r="P54" s="25">
        <v>4850181.5419354802</v>
      </c>
      <c r="Q54" s="25">
        <v>5669970.9909365596</v>
      </c>
      <c r="R54" s="25">
        <v>5293725.19204285</v>
      </c>
      <c r="S54" s="25">
        <v>5399139.9866036298</v>
      </c>
      <c r="T54" s="25">
        <v>8421325.20772947</v>
      </c>
      <c r="U54" s="25">
        <v>6499338.7236686395</v>
      </c>
      <c r="V54" s="25">
        <v>7725240.2390590804</v>
      </c>
      <c r="W54" s="25">
        <v>10314100.9993606</v>
      </c>
      <c r="X54" s="25">
        <v>9306185.6185115706</v>
      </c>
      <c r="Y54" s="25">
        <v>13040598.5295405</v>
      </c>
      <c r="Z54" s="25">
        <v>13289205.188743999</v>
      </c>
    </row>
    <row r="55" spans="1:28" s="6" customFormat="1" ht="11.25" customHeight="1" x14ac:dyDescent="0.2">
      <c r="B55" s="14"/>
      <c r="C55" s="14"/>
      <c r="D55" s="14"/>
      <c r="E55" s="14"/>
      <c r="F55" s="14"/>
      <c r="G55" s="14"/>
      <c r="H55" s="14"/>
      <c r="I55" s="14"/>
    </row>
    <row r="56" spans="1:28" s="6" customFormat="1" ht="12.75" customHeight="1" x14ac:dyDescent="0.2">
      <c r="A56" s="6" t="s">
        <v>51</v>
      </c>
      <c r="B56" s="14"/>
      <c r="C56" s="14"/>
      <c r="D56" s="14"/>
      <c r="E56" s="14"/>
      <c r="F56" s="14"/>
      <c r="G56" s="14">
        <v>149400.76058292901</v>
      </c>
      <c r="H56" s="14">
        <v>264078.557377049</v>
      </c>
      <c r="I56" s="14">
        <v>244418.66136162699</v>
      </c>
      <c r="J56" s="14">
        <v>328844.21373390598</v>
      </c>
      <c r="K56" s="24">
        <v>513568.73643410899</v>
      </c>
      <c r="L56" s="24">
        <v>593283.03291536099</v>
      </c>
      <c r="M56" s="24">
        <v>470415.82943925197</v>
      </c>
      <c r="N56" s="24">
        <v>823931.28639999998</v>
      </c>
      <c r="O56" s="24">
        <v>755194.75988700602</v>
      </c>
      <c r="P56" s="24">
        <v>936388.64423963102</v>
      </c>
      <c r="Q56" s="24">
        <v>1212842.7039274899</v>
      </c>
      <c r="R56" s="24">
        <v>1202166.6396327501</v>
      </c>
      <c r="S56" s="24">
        <v>1305345.67454689</v>
      </c>
      <c r="T56" s="24">
        <v>1837084.23510467</v>
      </c>
      <c r="U56" s="24">
        <v>2127836.28402367</v>
      </c>
      <c r="V56" s="24">
        <v>2074920.89934354</v>
      </c>
      <c r="W56" s="24">
        <v>3513651.08056266</v>
      </c>
      <c r="X56" s="24">
        <v>2032585.84803002</v>
      </c>
      <c r="Y56" s="24">
        <v>3306947.55725748</v>
      </c>
      <c r="Z56" s="24">
        <v>3459651.4934797501</v>
      </c>
    </row>
    <row r="57" spans="1:28" s="6" customFormat="1" ht="12.75" customHeight="1" x14ac:dyDescent="0.2">
      <c r="A57" s="6" t="s">
        <v>43</v>
      </c>
      <c r="B57" s="14"/>
      <c r="C57" s="14"/>
      <c r="D57" s="14"/>
      <c r="E57" s="14"/>
      <c r="F57" s="14"/>
      <c r="G57" s="14">
        <v>767396</v>
      </c>
      <c r="H57" s="14">
        <v>844110</v>
      </c>
      <c r="I57" s="14">
        <v>1222390.5057471299</v>
      </c>
      <c r="J57" s="14">
        <v>1411755.43519313</v>
      </c>
      <c r="K57" s="24">
        <v>1251288.36744186</v>
      </c>
      <c r="L57" s="24">
        <v>1750955.44984326</v>
      </c>
      <c r="M57" s="24">
        <v>1461718.77803738</v>
      </c>
      <c r="N57" s="24">
        <v>2002305.7912000001</v>
      </c>
      <c r="O57" s="24">
        <v>3054561.7787194001</v>
      </c>
      <c r="P57" s="24">
        <v>3359770.1677419399</v>
      </c>
      <c r="Q57" s="24">
        <v>3800856.42195368</v>
      </c>
      <c r="R57" s="24">
        <v>3508197.5110941101</v>
      </c>
      <c r="S57" s="24">
        <v>3584458.1812450802</v>
      </c>
      <c r="T57" s="24">
        <v>5245480.7898550704</v>
      </c>
      <c r="U57" s="24">
        <v>3721374.4207100598</v>
      </c>
      <c r="V57" s="24">
        <v>4929494.7664113799</v>
      </c>
      <c r="W57" s="24">
        <v>5960077.0939897699</v>
      </c>
      <c r="X57" s="24">
        <v>6174330.0487804897</v>
      </c>
      <c r="Y57" s="24">
        <v>8647047.0860685594</v>
      </c>
      <c r="Z57" s="24">
        <v>8430085.8105696607</v>
      </c>
    </row>
    <row r="58" spans="1:28" s="6" customFormat="1" ht="12.75" customHeight="1" x14ac:dyDescent="0.2">
      <c r="A58" s="6" t="s">
        <v>44</v>
      </c>
      <c r="B58" s="14"/>
      <c r="C58" s="14"/>
      <c r="D58" s="14"/>
      <c r="E58" s="14"/>
      <c r="F58" s="14"/>
      <c r="G58" s="14">
        <v>185019</v>
      </c>
      <c r="H58" s="14">
        <v>219668</v>
      </c>
      <c r="I58" s="14">
        <v>295932.295313882</v>
      </c>
      <c r="J58" s="14">
        <v>363003.27296137298</v>
      </c>
      <c r="K58" s="24">
        <v>295595.382945736</v>
      </c>
      <c r="L58" s="24">
        <v>354839.80015674001</v>
      </c>
      <c r="M58" s="24">
        <v>306589.40732087201</v>
      </c>
      <c r="N58" s="24">
        <v>403270.08960000001</v>
      </c>
      <c r="O58" s="24">
        <v>772893.67984934105</v>
      </c>
      <c r="P58" s="24">
        <v>554022.72995391698</v>
      </c>
      <c r="Q58" s="24">
        <v>656271.86505538796</v>
      </c>
      <c r="R58" s="24">
        <v>583361.04131599097</v>
      </c>
      <c r="S58" s="24">
        <v>509336.130811663</v>
      </c>
      <c r="T58" s="24">
        <v>1338760.18276973</v>
      </c>
      <c r="U58" s="24">
        <v>650128.018934911</v>
      </c>
      <c r="V58" s="24">
        <v>720824.57330415805</v>
      </c>
      <c r="W58" s="24">
        <v>840372.82480818406</v>
      </c>
      <c r="X58" s="24">
        <v>1099269.72170106</v>
      </c>
      <c r="Y58" s="24">
        <v>1086603.88621444</v>
      </c>
      <c r="Z58" s="24">
        <v>1399467.88469458</v>
      </c>
    </row>
    <row r="59" spans="1:28" s="15" customFormat="1" ht="12.75" customHeight="1" x14ac:dyDescent="0.2">
      <c r="A59" s="15" t="s">
        <v>45</v>
      </c>
      <c r="B59" s="16"/>
      <c r="C59" s="16"/>
      <c r="D59" s="16"/>
      <c r="E59" s="16"/>
      <c r="F59" s="16"/>
      <c r="G59" s="16">
        <f t="shared" ref="G59:M59" si="29">SUM(G56:G58)</f>
        <v>1101815.760582929</v>
      </c>
      <c r="H59" s="16">
        <f t="shared" si="29"/>
        <v>1327856.557377049</v>
      </c>
      <c r="I59" s="16">
        <f t="shared" si="29"/>
        <v>1762741.4624226389</v>
      </c>
      <c r="J59" s="16">
        <f t="shared" si="29"/>
        <v>2103602.9218884092</v>
      </c>
      <c r="K59" s="16">
        <f t="shared" si="29"/>
        <v>2060452.486821705</v>
      </c>
      <c r="L59" s="16">
        <f t="shared" si="29"/>
        <v>2699078.2829153608</v>
      </c>
      <c r="M59" s="16">
        <f t="shared" si="29"/>
        <v>2238724.0147975041</v>
      </c>
      <c r="N59" s="16">
        <f t="shared" ref="N59:O59" si="30">SUM(N56:N58)</f>
        <v>3229507.1672</v>
      </c>
      <c r="O59" s="16">
        <f t="shared" si="30"/>
        <v>4582650.2184557468</v>
      </c>
      <c r="P59" s="16">
        <f t="shared" ref="P59:Q59" si="31">SUM(P56:P58)</f>
        <v>4850181.5419354877</v>
      </c>
      <c r="Q59" s="16">
        <f t="shared" si="31"/>
        <v>5669970.9909365578</v>
      </c>
      <c r="R59" s="16">
        <f t="shared" ref="R59:S59" si="32">SUM(R56:R58)</f>
        <v>5293725.1920428518</v>
      </c>
      <c r="S59" s="16">
        <f t="shared" si="32"/>
        <v>5399139.9866036335</v>
      </c>
      <c r="T59" s="16">
        <f t="shared" ref="T59:U59" si="33">SUM(T56:T58)</f>
        <v>8421325.20772947</v>
      </c>
      <c r="U59" s="16">
        <f t="shared" si="33"/>
        <v>6499338.7236686405</v>
      </c>
      <c r="V59" s="16">
        <f t="shared" ref="V59:W59" si="34">SUM(V56:V58)</f>
        <v>7725240.2390590776</v>
      </c>
      <c r="W59" s="16">
        <f t="shared" si="34"/>
        <v>10314100.999360614</v>
      </c>
      <c r="X59" s="16">
        <f t="shared" ref="X59" si="35">SUM(X56:X58)</f>
        <v>9306185.6185115688</v>
      </c>
      <c r="Y59" s="16">
        <f t="shared" ref="Y59:Z59" si="36">SUM(Y56:Y58)</f>
        <v>13040598.529540481</v>
      </c>
      <c r="Z59" s="16">
        <f t="shared" si="36"/>
        <v>13289205.18874399</v>
      </c>
    </row>
    <row r="60" spans="1:28" ht="11.25" customHeight="1" x14ac:dyDescent="0.2">
      <c r="A60" s="21"/>
      <c r="B60" s="22"/>
      <c r="C60" s="22"/>
      <c r="D60" s="22"/>
      <c r="E60" s="22"/>
      <c r="F60" s="22"/>
      <c r="G60" s="22"/>
      <c r="H60" s="22"/>
      <c r="I60" s="22"/>
    </row>
    <row r="61" spans="1:28" x14ac:dyDescent="0.2">
      <c r="A61" s="21"/>
      <c r="B61" s="22"/>
      <c r="C61" s="22"/>
      <c r="D61" s="22"/>
      <c r="E61" s="22"/>
      <c r="F61" s="22"/>
      <c r="G61" s="22"/>
      <c r="H61" s="22"/>
      <c r="I61" s="22"/>
    </row>
    <row r="62" spans="1:28" ht="15" customHeight="1" x14ac:dyDescent="0.2">
      <c r="A62" s="11" t="s">
        <v>98</v>
      </c>
      <c r="B62" s="22"/>
      <c r="C62" s="22"/>
      <c r="D62" s="22"/>
      <c r="E62" s="22"/>
      <c r="F62" s="22"/>
      <c r="G62" s="22"/>
      <c r="H62" s="22"/>
      <c r="I62" s="22"/>
    </row>
    <row r="63" spans="1:28" s="28" customFormat="1" ht="12.75" customHeight="1" x14ac:dyDescent="0.2">
      <c r="A63" s="28" t="s">
        <v>47</v>
      </c>
      <c r="G63" s="28">
        <f t="shared" ref="G63:M63" si="37">(G45+G42)*100/G59</f>
        <v>3.5826985236912896</v>
      </c>
      <c r="H63" s="28">
        <f t="shared" si="37"/>
        <v>2.8944750610766121</v>
      </c>
      <c r="I63" s="28">
        <f t="shared" si="37"/>
        <v>5.5311615894835988</v>
      </c>
      <c r="J63" s="28">
        <f t="shared" si="37"/>
        <v>7.6880032472585453</v>
      </c>
      <c r="K63" s="28">
        <f t="shared" si="37"/>
        <v>9.0649375793690137</v>
      </c>
      <c r="L63" s="28">
        <f t="shared" si="37"/>
        <v>5.377877156763236</v>
      </c>
      <c r="M63" s="28">
        <f t="shared" si="37"/>
        <v>4.301709769528161</v>
      </c>
      <c r="N63" s="28">
        <f t="shared" ref="N63:O63" si="38">(N45+N42)*100/N59</f>
        <v>2.9652691832552165</v>
      </c>
      <c r="O63" s="28">
        <f t="shared" si="38"/>
        <v>4.3721240341199579</v>
      </c>
      <c r="P63" s="28">
        <f t="shared" ref="P63:Q63" si="39">(P45+P42)*100/P59</f>
        <v>4.0016715243012531</v>
      </c>
      <c r="Q63" s="28">
        <f t="shared" si="39"/>
        <v>2.5766567068550992</v>
      </c>
      <c r="R63" s="28">
        <f t="shared" ref="R63:S63" si="40">(R45+R42)*100/R59</f>
        <v>3.9482668105139083</v>
      </c>
      <c r="S63" s="28">
        <f t="shared" si="40"/>
        <v>7.4931589778336285</v>
      </c>
      <c r="T63" s="28">
        <f t="shared" ref="T63:U63" si="41">(T45+T42)*100/T59</f>
        <v>8.3222574624737824</v>
      </c>
      <c r="U63" s="28">
        <f t="shared" si="41"/>
        <v>7.5768398953540048</v>
      </c>
      <c r="V63" s="28">
        <f t="shared" ref="V63:W63" si="42">(V45+V42)*100/V59</f>
        <v>5.2285639877012047</v>
      </c>
      <c r="W63" s="28">
        <f t="shared" si="42"/>
        <v>7.873351259072237</v>
      </c>
      <c r="X63" s="28">
        <f t="shared" ref="X63" si="43">(X45+X42)*100/X59</f>
        <v>5.8765481997188589</v>
      </c>
      <c r="Y63" s="28">
        <f t="shared" ref="Y63:Z63" si="44">(Y45+Y42)*100/Y59</f>
        <v>3.0260531456375994</v>
      </c>
      <c r="Z63" s="28">
        <f t="shared" si="44"/>
        <v>6.2644419108659273</v>
      </c>
    </row>
    <row r="64" spans="1:28" s="28" customFormat="1" ht="12.75" customHeight="1" x14ac:dyDescent="0.2">
      <c r="A64" s="28" t="s">
        <v>57</v>
      </c>
      <c r="B64" s="28">
        <f t="shared" ref="B64:P64" si="45">(B38/B14)*100</f>
        <v>9.3424421268290487</v>
      </c>
      <c r="C64" s="28">
        <f t="shared" si="45"/>
        <v>6.8636212846162614</v>
      </c>
      <c r="D64" s="28">
        <f t="shared" si="45"/>
        <v>6.744409205573759</v>
      </c>
      <c r="E64" s="28">
        <f t="shared" si="45"/>
        <v>8.0208735883691187</v>
      </c>
      <c r="F64" s="28">
        <f t="shared" si="45"/>
        <v>4.7319575411264054</v>
      </c>
      <c r="G64" s="28">
        <f t="shared" si="45"/>
        <v>3.2375916162329106</v>
      </c>
      <c r="H64" s="28">
        <f t="shared" si="45"/>
        <v>2.6637381584696644</v>
      </c>
      <c r="I64" s="28">
        <f t="shared" si="45"/>
        <v>6.2983873568613635</v>
      </c>
      <c r="J64" s="28">
        <f t="shared" si="45"/>
        <v>9.2476655495356255</v>
      </c>
      <c r="K64" s="28">
        <f t="shared" si="45"/>
        <v>9.6687458180683787</v>
      </c>
      <c r="L64" s="28">
        <f t="shared" si="45"/>
        <v>6.9592471290747655</v>
      </c>
      <c r="M64" s="28">
        <f t="shared" si="45"/>
        <v>5.4081438071316077</v>
      </c>
      <c r="N64" s="28">
        <f t="shared" si="45"/>
        <v>4.3495348659869926</v>
      </c>
      <c r="O64" s="28">
        <f t="shared" si="45"/>
        <v>7.5268077000360725</v>
      </c>
      <c r="P64" s="28">
        <f t="shared" si="45"/>
        <v>6.8735433217275057</v>
      </c>
      <c r="Q64" s="28">
        <f t="shared" ref="Q64:R64" si="46">(Q38/Q14)*100</f>
        <v>4.6322984920297845</v>
      </c>
      <c r="R64" s="28">
        <f t="shared" si="46"/>
        <v>7.2707661931381988</v>
      </c>
      <c r="S64" s="28">
        <f t="shared" ref="S64:T64" si="47">(S38/S14)*100</f>
        <v>12.495823927948814</v>
      </c>
      <c r="T64" s="28">
        <f t="shared" si="47"/>
        <v>17.805298627745486</v>
      </c>
      <c r="U64" s="28">
        <f t="shared" ref="U64:V64" si="48">(U38/U14)*100</f>
        <v>15.232391827043454</v>
      </c>
      <c r="V64" s="28">
        <f t="shared" si="48"/>
        <v>12.087122376727546</v>
      </c>
      <c r="W64" s="28">
        <f t="shared" ref="W64:X64" si="49">(W38/W14)*100</f>
        <v>17.120564686327185</v>
      </c>
      <c r="X64" s="28">
        <f t="shared" si="49"/>
        <v>14.222700591422461</v>
      </c>
      <c r="Y64" s="28">
        <f t="shared" ref="Y64:Z64" si="50">(Y38/Y14)*100</f>
        <v>8.8221090198300942</v>
      </c>
      <c r="Z64" s="28">
        <f t="shared" si="50"/>
        <v>15.113636045412552</v>
      </c>
    </row>
    <row r="65" spans="1:26" s="28" customFormat="1" ht="12.75" customHeight="1" x14ac:dyDescent="0.2">
      <c r="A65" s="28" t="s">
        <v>99</v>
      </c>
      <c r="G65" s="28">
        <f>IF(G56&gt;0,(G45/G56)*100," ")</f>
        <v>-10.835462248407836</v>
      </c>
      <c r="H65" s="28">
        <f t="shared" ref="H65:M65" si="51">IF(H56&gt;0,(H45/H56)*100," ")</f>
        <v>-2.8141334812126382</v>
      </c>
      <c r="I65" s="28">
        <f t="shared" si="51"/>
        <v>10.322893739317271</v>
      </c>
      <c r="J65" s="28">
        <f t="shared" si="51"/>
        <v>25.06386230985958</v>
      </c>
      <c r="K65" s="28">
        <f t="shared" si="51"/>
        <v>21.246774074473855</v>
      </c>
      <c r="L65" s="28">
        <f t="shared" si="51"/>
        <v>0.25253902045910998</v>
      </c>
      <c r="M65" s="28">
        <f t="shared" si="51"/>
        <v>2.9579245213585814</v>
      </c>
      <c r="N65" s="28">
        <f t="shared" ref="N65:O65" si="52">IF(N56&gt;0,(N45/N56)*100," ")</f>
        <v>-2.1159049896226736</v>
      </c>
      <c r="O65" s="28">
        <f t="shared" si="52"/>
        <v>3.5353514742619727</v>
      </c>
      <c r="P65" s="28">
        <f t="shared" ref="P65:Q65" si="53">IF(P56&gt;0,(P45/P56)*100," ")</f>
        <v>2.3323159747642035</v>
      </c>
      <c r="Q65" s="28">
        <f t="shared" si="53"/>
        <v>-3.4820113197642208</v>
      </c>
      <c r="R65" s="28">
        <f t="shared" ref="R65:S65" si="54">IF(R56&gt;0,(R45/R56)*100," ")</f>
        <v>3.3795711789683383</v>
      </c>
      <c r="S65" s="28">
        <f t="shared" si="54"/>
        <v>18.769180361990976</v>
      </c>
      <c r="T65" s="28">
        <f t="shared" ref="T65:U65" si="55">IF(T56&gt;0,(T45/T56)*100," ")</f>
        <v>27.387913709895749</v>
      </c>
      <c r="U65" s="28">
        <f t="shared" si="55"/>
        <v>17.692517508382167</v>
      </c>
      <c r="V65" s="28">
        <f t="shared" ref="V65:W65" si="56">IF(V56&gt;0,(V45/V56)*100," ")</f>
        <v>11.337696761382801</v>
      </c>
      <c r="W65" s="28">
        <f t="shared" si="56"/>
        <v>16.718354327145185</v>
      </c>
      <c r="X65" s="28">
        <f t="shared" ref="X65" si="57">IF(X56&gt;0,(X45/X56)*100," ")</f>
        <v>17.348561530418174</v>
      </c>
      <c r="Y65" s="28">
        <f t="shared" ref="Y65:Z65" si="58">IF(Y56&gt;0,(Y45/Y56)*100," ")</f>
        <v>4.9210993814205635</v>
      </c>
      <c r="Z65" s="28">
        <f t="shared" si="58"/>
        <v>13.825096846542198</v>
      </c>
    </row>
    <row r="66" spans="1:26" s="28" customFormat="1" ht="12.75" customHeight="1" x14ac:dyDescent="0.2">
      <c r="A66" s="28" t="s">
        <v>100</v>
      </c>
      <c r="G66" s="28">
        <f>(G53/G58)*100</f>
        <v>131.59189056259086</v>
      </c>
      <c r="H66" s="28">
        <f t="shared" ref="H66:M66" si="59">(H53/H58)*100</f>
        <v>122.90319937360017</v>
      </c>
      <c r="I66" s="28">
        <f t="shared" si="59"/>
        <v>125.02082599926518</v>
      </c>
      <c r="J66" s="28">
        <f t="shared" si="59"/>
        <v>126.68287981219768</v>
      </c>
      <c r="K66" s="28">
        <f t="shared" si="59"/>
        <v>157.85149784309743</v>
      </c>
      <c r="L66" s="28">
        <f t="shared" si="59"/>
        <v>159.39279897346935</v>
      </c>
      <c r="M66" s="28">
        <f t="shared" si="59"/>
        <v>132.15891176403366</v>
      </c>
      <c r="N66" s="28">
        <f t="shared" ref="N66:O66" si="60">(N53/N58)*100</f>
        <v>152.43415840974882</v>
      </c>
      <c r="O66" s="28">
        <f t="shared" si="60"/>
        <v>104.73839788480568</v>
      </c>
      <c r="P66" s="28">
        <f t="shared" ref="P66:Q66" si="61">(P53/P58)*100</f>
        <v>140.0854058688723</v>
      </c>
      <c r="Q66" s="28">
        <f t="shared" si="61"/>
        <v>175.1740802307508</v>
      </c>
      <c r="R66" s="28">
        <f t="shared" ref="R66:S66" si="62">(R53/R58)*100</f>
        <v>158.52750014069389</v>
      </c>
      <c r="S66" s="28">
        <f t="shared" si="62"/>
        <v>189.97844549731789</v>
      </c>
      <c r="T66" s="28">
        <f t="shared" ref="T66:U66" si="63">(T53/T58)*100</f>
        <v>102.51422485199649</v>
      </c>
      <c r="U66" s="28">
        <f t="shared" si="63"/>
        <v>209.70998591272502</v>
      </c>
      <c r="V66" s="28">
        <f t="shared" ref="V66:W66" si="64">(V53/V58)*100</f>
        <v>182.84221111289318</v>
      </c>
      <c r="W66" s="28">
        <f t="shared" si="64"/>
        <v>246.80353782327251</v>
      </c>
      <c r="X66" s="28">
        <f t="shared" ref="X66" si="65">(X53/X58)*100</f>
        <v>172.75312548520446</v>
      </c>
      <c r="Y66" s="28">
        <f t="shared" ref="Y66:Z66" si="66">(Y53/Y58)*100</f>
        <v>197.41496496279083</v>
      </c>
      <c r="Z66" s="28">
        <f t="shared" si="66"/>
        <v>141.87734281246344</v>
      </c>
    </row>
    <row r="67" spans="1:26" s="28" customFormat="1" ht="12.75" customHeight="1" x14ac:dyDescent="0.2">
      <c r="A67" s="28" t="s">
        <v>101</v>
      </c>
      <c r="G67" s="28">
        <f>(G56/G$59)*100</f>
        <v>13.559504767284025</v>
      </c>
      <c r="H67" s="28">
        <f t="shared" ref="H67:M67" si="67">(H56/H$59)*100</f>
        <v>19.887581675138957</v>
      </c>
      <c r="I67" s="28">
        <f t="shared" si="67"/>
        <v>13.865825849793541</v>
      </c>
      <c r="J67" s="28">
        <f t="shared" si="67"/>
        <v>15.632428074339325</v>
      </c>
      <c r="K67" s="28">
        <f t="shared" si="67"/>
        <v>24.92504630506188</v>
      </c>
      <c r="L67" s="28">
        <f t="shared" si="67"/>
        <v>21.980949447473492</v>
      </c>
      <c r="M67" s="28">
        <f t="shared" si="67"/>
        <v>21.012676253522113</v>
      </c>
      <c r="N67" s="28">
        <f t="shared" ref="N67:O67" si="68">(N56/N$59)*100</f>
        <v>25.512601265237407</v>
      </c>
      <c r="O67" s="28">
        <f t="shared" si="68"/>
        <v>16.479432727499116</v>
      </c>
      <c r="P67" s="28">
        <f t="shared" ref="P67:Q67" si="69">(P56/P$59)*100</f>
        <v>19.306259696538302</v>
      </c>
      <c r="Q67" s="28">
        <f t="shared" si="69"/>
        <v>21.390633318340036</v>
      </c>
      <c r="R67" s="28">
        <f t="shared" ref="R67:S67" si="70">(R56/R$59)*100</f>
        <v>22.709275529446842</v>
      </c>
      <c r="S67" s="28">
        <f t="shared" si="70"/>
        <v>24.176918505275257</v>
      </c>
      <c r="T67" s="28">
        <f t="shared" ref="T67:U67" si="71">(T56/T$59)*100</f>
        <v>21.814669185539966</v>
      </c>
      <c r="U67" s="28">
        <f t="shared" si="71"/>
        <v>32.739273555242306</v>
      </c>
      <c r="V67" s="28">
        <f t="shared" ref="V67:W67" si="72">(V56/V$59)*100</f>
        <v>26.858982182232587</v>
      </c>
      <c r="W67" s="28">
        <f t="shared" si="72"/>
        <v>34.066479286759716</v>
      </c>
      <c r="X67" s="28">
        <f t="shared" ref="X67" si="73">(X56/X$59)*100</f>
        <v>21.841234758813158</v>
      </c>
      <c r="Y67" s="28">
        <f t="shared" ref="Y67:Z67" si="74">(Y56/Y$59)*100</f>
        <v>25.358863320317315</v>
      </c>
      <c r="Z67" s="28">
        <f t="shared" si="74"/>
        <v>26.033547110929469</v>
      </c>
    </row>
    <row r="68" spans="1:26" s="28" customFormat="1" ht="12.75" customHeight="1" x14ac:dyDescent="0.2">
      <c r="A68" s="28" t="s">
        <v>108</v>
      </c>
      <c r="G68" s="28">
        <f t="shared" ref="G68:M69" si="75">(G57/G$59)*100</f>
        <v>69.648304866686587</v>
      </c>
      <c r="H68" s="28">
        <f t="shared" si="75"/>
        <v>63.569366383022071</v>
      </c>
      <c r="I68" s="28">
        <f t="shared" si="75"/>
        <v>69.345989290291442</v>
      </c>
      <c r="J68" s="28">
        <f t="shared" si="75"/>
        <v>67.111307961380561</v>
      </c>
      <c r="K68" s="28">
        <f t="shared" si="75"/>
        <v>60.72881444463691</v>
      </c>
      <c r="L68" s="28">
        <f t="shared" si="75"/>
        <v>64.872347753915349</v>
      </c>
      <c r="M68" s="28">
        <f t="shared" si="75"/>
        <v>65.292495563353071</v>
      </c>
      <c r="N68" s="28">
        <f t="shared" ref="N68:O68" si="76">(N57/N$59)*100</f>
        <v>62.000351370516071</v>
      </c>
      <c r="O68" s="28">
        <f t="shared" si="76"/>
        <v>66.654918728419133</v>
      </c>
      <c r="P68" s="28">
        <f t="shared" ref="P68:Q68" si="77">(P57/P$59)*100</f>
        <v>69.271018799869665</v>
      </c>
      <c r="Q68" s="28">
        <f t="shared" si="77"/>
        <v>67.034847762525501</v>
      </c>
      <c r="R68" s="28">
        <f t="shared" ref="R68:S68" si="78">(R57/R$59)*100</f>
        <v>66.270865672577429</v>
      </c>
      <c r="S68" s="28">
        <f t="shared" si="78"/>
        <v>66.389428504147901</v>
      </c>
      <c r="T68" s="28">
        <f t="shared" ref="T68:U68" si="79">(T57/T$59)*100</f>
        <v>62.288068213308435</v>
      </c>
      <c r="U68" s="28">
        <f t="shared" si="79"/>
        <v>57.257739270580423</v>
      </c>
      <c r="V68" s="28">
        <f t="shared" ref="V68:W68" si="80">(V57/V$59)*100</f>
        <v>63.810245556994936</v>
      </c>
      <c r="W68" s="28">
        <f t="shared" si="80"/>
        <v>57.785715830776176</v>
      </c>
      <c r="X68" s="28">
        <f t="shared" ref="X68" si="81">(X57/X$59)*100</f>
        <v>66.34651727232594</v>
      </c>
      <c r="Y68" s="28">
        <f t="shared" ref="Y68:Z68" si="82">(Y57/Y$59)*100</f>
        <v>66.308667247754457</v>
      </c>
      <c r="Z68" s="28">
        <f t="shared" si="82"/>
        <v>63.435590698155352</v>
      </c>
    </row>
    <row r="69" spans="1:26" s="28" customFormat="1" ht="12.75" customHeight="1" x14ac:dyDescent="0.2">
      <c r="A69" s="28" t="s">
        <v>109</v>
      </c>
      <c r="G69" s="28">
        <f t="shared" si="75"/>
        <v>16.792190366029384</v>
      </c>
      <c r="H69" s="28">
        <f t="shared" si="75"/>
        <v>16.543051941838971</v>
      </c>
      <c r="I69" s="28">
        <f t="shared" si="75"/>
        <v>16.788184859915013</v>
      </c>
      <c r="J69" s="28">
        <f t="shared" si="75"/>
        <v>17.256263964280109</v>
      </c>
      <c r="K69" s="28">
        <f t="shared" si="75"/>
        <v>14.34613925030121</v>
      </c>
      <c r="L69" s="28">
        <f t="shared" si="75"/>
        <v>13.146702798611168</v>
      </c>
      <c r="M69" s="28">
        <f t="shared" si="75"/>
        <v>13.69482818312482</v>
      </c>
      <c r="N69" s="28">
        <f t="shared" ref="N69:O69" si="83">(N58/N$59)*100</f>
        <v>12.48704736424652</v>
      </c>
      <c r="O69" s="28">
        <f t="shared" si="83"/>
        <v>16.865648544081754</v>
      </c>
      <c r="P69" s="28">
        <f t="shared" ref="P69:Q69" si="84">(P58/P$59)*100</f>
        <v>11.422721503592042</v>
      </c>
      <c r="Q69" s="28">
        <f t="shared" si="84"/>
        <v>11.574518919134468</v>
      </c>
      <c r="R69" s="28">
        <f t="shared" ref="R69:S69" si="85">(R58/R$59)*100</f>
        <v>11.019858797975713</v>
      </c>
      <c r="S69" s="28">
        <f t="shared" si="85"/>
        <v>9.4336529905768263</v>
      </c>
      <c r="T69" s="28">
        <f t="shared" ref="T69:U69" si="86">(T58/T$59)*100</f>
        <v>15.897262601151606</v>
      </c>
      <c r="U69" s="28">
        <f t="shared" si="86"/>
        <v>10.002987174177273</v>
      </c>
      <c r="V69" s="28">
        <f t="shared" ref="V69:W69" si="87">(V58/V$59)*100</f>
        <v>9.3307722607724806</v>
      </c>
      <c r="W69" s="28">
        <f t="shared" si="87"/>
        <v>8.1478048824641149</v>
      </c>
      <c r="X69" s="28">
        <f t="shared" ref="X69" si="88">(X58/X$59)*100</f>
        <v>11.812247968860921</v>
      </c>
      <c r="Y69" s="28">
        <f>(Y58/Y$59)*100</f>
        <v>8.3324694319282084</v>
      </c>
      <c r="Z69" s="28">
        <f>(Z58/Z$59)*100</f>
        <v>10.530862190915187</v>
      </c>
    </row>
    <row r="70" spans="1:26" s="28" customFormat="1" ht="12.75" customHeight="1" x14ac:dyDescent="0.2">
      <c r="A70" s="28" t="s">
        <v>102</v>
      </c>
      <c r="G70" s="28">
        <f>(G52/(G56+G57))*100</f>
        <v>93.624448523032839</v>
      </c>
      <c r="H70" s="28">
        <f t="shared" ref="H70:M70" si="89">(H52/(H56+H57))*100</f>
        <v>95.460102448145804</v>
      </c>
      <c r="I70" s="28">
        <f t="shared" si="89"/>
        <v>94.951954836835512</v>
      </c>
      <c r="J70" s="28">
        <f t="shared" si="89"/>
        <v>94.435287385008763</v>
      </c>
      <c r="K70" s="28">
        <f t="shared" si="89"/>
        <v>90.310470110379711</v>
      </c>
      <c r="L70" s="28">
        <f t="shared" si="89"/>
        <v>91.009904037709163</v>
      </c>
      <c r="M70" s="28">
        <f t="shared" si="89"/>
        <v>94.897052379442755</v>
      </c>
      <c r="N70" s="28">
        <f t="shared" ref="N70:O70" si="90">(N52/(N56+N57))*100</f>
        <v>92.518275297005104</v>
      </c>
      <c r="O70" s="28">
        <f t="shared" si="90"/>
        <v>99.0387108098206</v>
      </c>
      <c r="P70" s="28">
        <f t="shared" ref="P70:Q70" si="91">(P52/(P56+P57))*100</f>
        <v>94.830678528724903</v>
      </c>
      <c r="Q70" s="28">
        <f t="shared" si="91"/>
        <v>90.160033021888339</v>
      </c>
      <c r="R70" s="28">
        <f t="shared" ref="R70:S70" si="92">(R52/(R56+R57))*100</f>
        <v>92.751587279631352</v>
      </c>
      <c r="S70" s="28">
        <f t="shared" si="92"/>
        <v>90.627584533525166</v>
      </c>
      <c r="T70" s="28">
        <f t="shared" ref="T70:U70" si="93">(T52/(T56+T57))*100</f>
        <v>99.524756340320067</v>
      </c>
      <c r="U70" s="28">
        <f t="shared" si="93"/>
        <v>87.805955470010062</v>
      </c>
      <c r="V70" s="28">
        <f t="shared" ref="V70:W70" si="94">(V52/(V56+V57))*100</f>
        <v>91.474706195839673</v>
      </c>
      <c r="W70" s="28">
        <f t="shared" si="94"/>
        <v>86.977702811469214</v>
      </c>
      <c r="X70" s="28">
        <f t="shared" ref="X70" si="95">(X52/(X56+X57))*100</f>
        <v>90.255132499154271</v>
      </c>
      <c r="Y70" s="28">
        <f t="shared" ref="Y70:Z70" si="96">(Y52/(Y56+Y57))*100</f>
        <v>91.145095621812814</v>
      </c>
      <c r="Z70" s="28">
        <f t="shared" si="96"/>
        <v>95.070875422753801</v>
      </c>
    </row>
    <row r="71" spans="1:26" s="6" customFormat="1" ht="12" x14ac:dyDescent="0.2">
      <c r="H71" s="14"/>
    </row>
    <row r="72" spans="1:26" s="12" customFormat="1" ht="12.75" customHeight="1" x14ac:dyDescent="0.2">
      <c r="A72" s="12" t="s">
        <v>48</v>
      </c>
      <c r="G72" s="12">
        <v>209</v>
      </c>
      <c r="H72" s="12">
        <v>191</v>
      </c>
      <c r="I72" s="12">
        <v>216</v>
      </c>
      <c r="J72" s="12">
        <v>224</v>
      </c>
      <c r="K72" s="27">
        <v>205.89612403100799</v>
      </c>
      <c r="L72" s="27">
        <v>190.72805642633199</v>
      </c>
      <c r="M72" s="27">
        <v>191.021806853583</v>
      </c>
      <c r="N72" s="27">
        <v>180.0352</v>
      </c>
      <c r="O72" s="27">
        <v>184.00188323917101</v>
      </c>
      <c r="P72" s="27">
        <v>188.99078341013799</v>
      </c>
      <c r="Q72" s="27">
        <v>183.36455186304099</v>
      </c>
      <c r="R72" s="27">
        <v>173.689364957919</v>
      </c>
      <c r="S72" s="27">
        <v>175</v>
      </c>
      <c r="T72" s="12">
        <v>144</v>
      </c>
      <c r="U72" s="12">
        <v>140</v>
      </c>
      <c r="V72" s="29">
        <v>141.12636761488</v>
      </c>
      <c r="W72" s="29">
        <v>123.696291560102</v>
      </c>
      <c r="X72" s="29">
        <v>110.784865540963</v>
      </c>
      <c r="Y72" s="29">
        <v>129.77461706783399</v>
      </c>
      <c r="Z72" s="29">
        <v>138.36376115305401</v>
      </c>
    </row>
    <row r="73" spans="1:26" s="6" customFormat="1" ht="12" x14ac:dyDescent="0.2">
      <c r="B73" s="28"/>
      <c r="C73" s="28"/>
      <c r="D73" s="28"/>
      <c r="E73" s="28"/>
      <c r="F73" s="28"/>
      <c r="G73" s="28"/>
      <c r="H73" s="28"/>
    </row>
    <row r="74" spans="1:26" s="12" customFormat="1" ht="12.75" customHeight="1" x14ac:dyDescent="0.2">
      <c r="A74" s="12" t="s">
        <v>11</v>
      </c>
      <c r="B74" s="13">
        <v>307</v>
      </c>
      <c r="C74" s="13">
        <v>321</v>
      </c>
      <c r="D74" s="13">
        <v>328</v>
      </c>
      <c r="E74" s="13">
        <v>323</v>
      </c>
      <c r="F74" s="13">
        <v>316</v>
      </c>
      <c r="G74" s="13">
        <v>279</v>
      </c>
      <c r="H74" s="13">
        <v>321</v>
      </c>
      <c r="I74" s="12">
        <v>306</v>
      </c>
      <c r="J74" s="12">
        <v>317</v>
      </c>
      <c r="K74" s="27">
        <v>359</v>
      </c>
      <c r="L74" s="27">
        <v>323</v>
      </c>
      <c r="M74" s="27">
        <v>122</v>
      </c>
      <c r="N74" s="27">
        <v>122</v>
      </c>
      <c r="O74" s="27">
        <v>135</v>
      </c>
      <c r="P74" s="27">
        <v>143</v>
      </c>
      <c r="Q74" s="27">
        <v>157</v>
      </c>
      <c r="R74" s="27">
        <v>161</v>
      </c>
      <c r="S74" s="27">
        <v>159</v>
      </c>
      <c r="T74" s="12">
        <v>171</v>
      </c>
      <c r="U74" s="12">
        <v>168</v>
      </c>
      <c r="V74" s="12">
        <v>174</v>
      </c>
      <c r="W74" s="12">
        <v>179</v>
      </c>
      <c r="X74" s="12">
        <v>157</v>
      </c>
      <c r="Y74" s="12">
        <v>154</v>
      </c>
      <c r="Z74" s="12">
        <v>162</v>
      </c>
    </row>
    <row r="75" spans="1:26" s="12" customFormat="1" ht="12.75" customHeight="1" x14ac:dyDescent="0.2">
      <c r="A75" s="12" t="s">
        <v>52</v>
      </c>
      <c r="B75" s="13">
        <v>1628</v>
      </c>
      <c r="C75" s="13">
        <v>1638</v>
      </c>
      <c r="D75" s="13">
        <v>1582</v>
      </c>
      <c r="E75" s="13">
        <v>1561</v>
      </c>
      <c r="F75" s="13">
        <v>1602</v>
      </c>
      <c r="G75" s="13">
        <v>1441</v>
      </c>
      <c r="H75" s="13">
        <v>1342</v>
      </c>
      <c r="I75" s="13">
        <v>1131</v>
      </c>
      <c r="J75" s="13">
        <v>1165</v>
      </c>
      <c r="K75" s="27">
        <v>1290</v>
      </c>
      <c r="L75" s="27">
        <v>1276</v>
      </c>
      <c r="M75" s="27">
        <v>1284</v>
      </c>
      <c r="N75" s="27">
        <v>1250</v>
      </c>
      <c r="O75" s="27">
        <v>1062</v>
      </c>
      <c r="P75" s="27">
        <v>1085</v>
      </c>
      <c r="Q75" s="27">
        <v>993</v>
      </c>
      <c r="R75" s="27">
        <v>1307</v>
      </c>
      <c r="S75" s="27">
        <v>1269</v>
      </c>
      <c r="T75" s="27">
        <v>1242</v>
      </c>
      <c r="U75" s="27">
        <v>1690</v>
      </c>
      <c r="V75" s="27">
        <v>1828</v>
      </c>
      <c r="W75" s="27">
        <v>1564</v>
      </c>
      <c r="X75" s="27">
        <v>1599</v>
      </c>
      <c r="Y75" s="27">
        <v>1371</v>
      </c>
      <c r="Z75" s="27">
        <v>1457</v>
      </c>
    </row>
    <row r="76" spans="1:26" x14ac:dyDescent="0.2">
      <c r="A76" s="30"/>
      <c r="B76" s="30"/>
      <c r="C76" s="30"/>
      <c r="D76" s="30"/>
      <c r="E76" s="30"/>
      <c r="F76" s="30"/>
      <c r="G76" s="30"/>
      <c r="H76" s="30"/>
      <c r="I76" s="31"/>
      <c r="J76" s="30"/>
      <c r="K76" s="31"/>
      <c r="L76" s="32"/>
      <c r="M76" s="30"/>
      <c r="N76" s="30"/>
      <c r="O76" s="30"/>
      <c r="P76" s="30"/>
      <c r="Q76" s="30"/>
      <c r="R76" s="30"/>
      <c r="S76" s="30"/>
      <c r="T76" s="30"/>
      <c r="U76" s="30"/>
      <c r="V76" s="30"/>
      <c r="W76" s="30"/>
      <c r="X76" s="30"/>
      <c r="Y76" s="30"/>
      <c r="Z76" s="30"/>
    </row>
    <row r="77" spans="1:26" x14ac:dyDescent="0.2">
      <c r="K77" s="3"/>
      <c r="L77" s="3"/>
    </row>
    <row r="78" spans="1:26" x14ac:dyDescent="0.2">
      <c r="K78" s="3"/>
      <c r="L78" s="22"/>
    </row>
    <row r="79" spans="1:26" x14ac:dyDescent="0.2">
      <c r="K79" s="3"/>
      <c r="L79" s="3"/>
    </row>
    <row r="80" spans="1:26" x14ac:dyDescent="0.2">
      <c r="K80" s="3"/>
      <c r="L80" s="22"/>
    </row>
    <row r="81" spans="11:12" x14ac:dyDescent="0.2">
      <c r="K81" s="3"/>
      <c r="L81" s="22"/>
    </row>
    <row r="82" spans="11:12" x14ac:dyDescent="0.2">
      <c r="K82" s="3"/>
      <c r="L82" s="3"/>
    </row>
    <row r="83" spans="11:12" x14ac:dyDescent="0.2">
      <c r="K83" s="3"/>
    </row>
    <row r="84" spans="11:12" x14ac:dyDescent="0.2">
      <c r="K84" s="3"/>
    </row>
    <row r="85" spans="11:12" x14ac:dyDescent="0.2">
      <c r="K85" s="3"/>
      <c r="L85" s="3"/>
    </row>
  </sheetData>
  <phoneticPr fontId="0" type="noConversion"/>
  <pageMargins left="0.78740157480314965" right="0.78740157480314965" top="0.98425196850393704" bottom="0.98425196850393704" header="0.51181102362204722" footer="0.51181102362204722"/>
  <pageSetup paperSize="9" scale="49" fitToWidth="0" orientation="landscape" horizontalDpi="300" verticalDpi="300" r:id="rId1"/>
  <headerFooter alignWithMargins="0">
    <oddHeader>&amp;A</oddHeader>
    <oddFooter>Side &amp;P</oddFooter>
  </headerFooter>
  <ignoredErrors>
    <ignoredError sqref="R63:R64 R66:R70"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77"/>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75" x14ac:dyDescent="0.2"/>
  <cols>
    <col min="1" max="1" width="62.85546875" style="2" customWidth="1"/>
    <col min="2" max="8" width="12.7109375" style="2" bestFit="1" customWidth="1"/>
    <col min="9" max="9" width="12.7109375" style="3" bestFit="1" customWidth="1"/>
    <col min="10" max="15" width="12.7109375" style="2" bestFit="1" customWidth="1"/>
    <col min="16" max="16" width="14" style="2" bestFit="1" customWidth="1"/>
    <col min="17" max="19" width="14" style="2" customWidth="1"/>
    <col min="20" max="26" width="14.28515625" style="2" customWidth="1"/>
    <col min="27" max="16384" width="9.140625" style="2"/>
  </cols>
  <sheetData>
    <row r="1" spans="1:26" ht="20.25" x14ac:dyDescent="0.3">
      <c r="A1" s="1" t="s">
        <v>21</v>
      </c>
    </row>
    <row r="3" spans="1:26" ht="18" x14ac:dyDescent="0.25">
      <c r="A3" s="4" t="s">
        <v>87</v>
      </c>
    </row>
    <row r="4" spans="1:26" ht="15" x14ac:dyDescent="0.2">
      <c r="A4" s="90" t="s">
        <v>147</v>
      </c>
    </row>
    <row r="5" spans="1:26" x14ac:dyDescent="0.2">
      <c r="A5" s="5"/>
    </row>
    <row r="6" spans="1:26" ht="12" customHeight="1" x14ac:dyDescent="0.2">
      <c r="A6" s="6" t="s">
        <v>53</v>
      </c>
    </row>
    <row r="7" spans="1:26" ht="12" customHeight="1" x14ac:dyDescent="0.2">
      <c r="A7" s="6" t="s">
        <v>113</v>
      </c>
    </row>
    <row r="8" spans="1:26" s="3" customFormat="1" ht="12" customHeight="1" x14ac:dyDescent="0.2">
      <c r="A8" s="6" t="s">
        <v>152</v>
      </c>
      <c r="B8" s="2"/>
      <c r="C8" s="2"/>
      <c r="D8" s="2"/>
      <c r="E8" s="2"/>
      <c r="F8" s="2"/>
      <c r="G8" s="2"/>
      <c r="H8" s="2"/>
    </row>
    <row r="9" spans="1:26" s="3" customFormat="1" ht="12" customHeight="1" x14ac:dyDescent="0.2">
      <c r="A9" s="7" t="s">
        <v>153</v>
      </c>
      <c r="B9" s="2"/>
      <c r="C9" s="2"/>
      <c r="D9" s="2"/>
      <c r="E9" s="2"/>
      <c r="F9" s="2"/>
      <c r="G9" s="2"/>
      <c r="H9" s="2"/>
    </row>
    <row r="10" spans="1:26" s="3" customFormat="1" ht="37.5" customHeight="1" x14ac:dyDescent="0.2">
      <c r="A10" s="8" t="s">
        <v>14</v>
      </c>
      <c r="B10" s="2"/>
      <c r="C10" s="2"/>
      <c r="D10" s="2"/>
      <c r="E10" s="2"/>
      <c r="F10" s="2"/>
      <c r="G10" s="2"/>
      <c r="H10" s="2"/>
    </row>
    <row r="12" spans="1:26" s="6" customFormat="1" ht="13.5" customHeight="1" x14ac:dyDescent="0.2">
      <c r="A12" s="9" t="s">
        <v>0</v>
      </c>
      <c r="B12" s="10">
        <v>1998</v>
      </c>
      <c r="C12" s="10">
        <v>1999</v>
      </c>
      <c r="D12" s="10">
        <v>2000</v>
      </c>
      <c r="E12" s="10">
        <v>2001</v>
      </c>
      <c r="F12" s="10">
        <v>2002</v>
      </c>
      <c r="G12" s="10">
        <v>2003</v>
      </c>
      <c r="H12" s="10">
        <v>2004</v>
      </c>
      <c r="I12" s="10">
        <v>2005</v>
      </c>
      <c r="J12" s="10">
        <v>2006</v>
      </c>
      <c r="K12" s="10">
        <v>2007</v>
      </c>
      <c r="L12" s="10">
        <v>2008</v>
      </c>
      <c r="M12" s="10">
        <v>2009</v>
      </c>
      <c r="N12" s="10">
        <v>2010</v>
      </c>
      <c r="O12" s="10">
        <v>2011</v>
      </c>
      <c r="P12" s="10">
        <v>2012</v>
      </c>
      <c r="Q12" s="10">
        <v>2013</v>
      </c>
      <c r="R12" s="10">
        <v>2014</v>
      </c>
      <c r="S12" s="10">
        <v>2015</v>
      </c>
      <c r="T12" s="10">
        <v>2016</v>
      </c>
      <c r="U12" s="10">
        <v>2017</v>
      </c>
      <c r="V12" s="10">
        <v>2018</v>
      </c>
      <c r="W12" s="10">
        <v>2019</v>
      </c>
      <c r="X12" s="10">
        <v>2020</v>
      </c>
      <c r="Y12" s="10">
        <v>2021</v>
      </c>
      <c r="Z12" s="10">
        <v>2022</v>
      </c>
    </row>
    <row r="13" spans="1:26" ht="15" customHeight="1" x14ac:dyDescent="0.2">
      <c r="A13" s="11" t="s">
        <v>115</v>
      </c>
      <c r="B13" s="33"/>
      <c r="C13" s="33"/>
      <c r="D13" s="33"/>
      <c r="E13" s="33"/>
      <c r="F13" s="33"/>
      <c r="G13" s="33"/>
      <c r="H13" s="33"/>
      <c r="I13" s="33"/>
      <c r="J13" s="33"/>
      <c r="K13" s="33"/>
      <c r="L13" s="33"/>
      <c r="M13" s="33"/>
      <c r="N13" s="33"/>
      <c r="O13" s="33"/>
    </row>
    <row r="14" spans="1:26" s="6" customFormat="1" ht="12.75" customHeight="1" x14ac:dyDescent="0.2">
      <c r="A14" s="12" t="s">
        <v>23</v>
      </c>
      <c r="B14" s="13">
        <v>15868768.4347826</v>
      </c>
      <c r="C14" s="13">
        <v>16014786</v>
      </c>
      <c r="D14" s="13">
        <v>15711028</v>
      </c>
      <c r="E14" s="13">
        <v>16644154</v>
      </c>
      <c r="F14" s="13">
        <v>15763289</v>
      </c>
      <c r="G14" s="13">
        <v>15741927</v>
      </c>
      <c r="H14" s="13">
        <v>20142552</v>
      </c>
      <c r="I14" s="13">
        <v>24217513</v>
      </c>
      <c r="J14" s="13">
        <v>29692660</v>
      </c>
      <c r="K14" s="27">
        <v>30285456.942857102</v>
      </c>
      <c r="L14" s="27">
        <v>30155029.2121212</v>
      </c>
      <c r="M14" s="27">
        <v>26591671.727272701</v>
      </c>
      <c r="N14" s="27">
        <v>31967818.1176471</v>
      </c>
      <c r="O14" s="27">
        <v>34348734.542857103</v>
      </c>
      <c r="P14" s="27">
        <v>36661565.032258101</v>
      </c>
      <c r="Q14" s="27">
        <v>40173279.666666701</v>
      </c>
      <c r="R14" s="27">
        <v>52580466.190476201</v>
      </c>
      <c r="S14" s="27">
        <v>63210217.272727303</v>
      </c>
      <c r="T14" s="27">
        <v>63296962.105263203</v>
      </c>
      <c r="U14" s="27">
        <v>67036889.350000001</v>
      </c>
      <c r="V14" s="27">
        <v>71214987.782608703</v>
      </c>
      <c r="W14" s="27">
        <v>79910910.476190507</v>
      </c>
      <c r="X14" s="27">
        <v>64762880.954545498</v>
      </c>
      <c r="Y14" s="27">
        <v>74805988.857142895</v>
      </c>
      <c r="Z14" s="27">
        <v>95285772.857142895</v>
      </c>
    </row>
    <row r="15" spans="1:26" s="6" customFormat="1" ht="12" x14ac:dyDescent="0.2">
      <c r="A15" s="12"/>
      <c r="B15" s="14"/>
      <c r="C15" s="14"/>
      <c r="D15" s="14"/>
      <c r="E15" s="14"/>
      <c r="F15" s="14"/>
      <c r="G15" s="14"/>
      <c r="H15" s="14"/>
    </row>
    <row r="16" spans="1:26" s="6" customFormat="1" ht="12.75" customHeight="1" x14ac:dyDescent="0.2">
      <c r="A16" s="12" t="s">
        <v>1</v>
      </c>
      <c r="B16" s="14"/>
      <c r="C16" s="14"/>
      <c r="D16" s="14"/>
      <c r="E16" s="14"/>
      <c r="F16" s="14"/>
      <c r="G16" s="14"/>
      <c r="H16" s="14"/>
    </row>
    <row r="17" spans="1:26" s="6" customFormat="1" ht="12.75" customHeight="1" x14ac:dyDescent="0.2">
      <c r="A17" s="6" t="s">
        <v>3</v>
      </c>
      <c r="B17" s="14">
        <v>480653.07246376801</v>
      </c>
      <c r="C17" s="14">
        <v>510817.24615384598</v>
      </c>
      <c r="D17" s="14">
        <v>525312.26315789495</v>
      </c>
      <c r="E17" s="14">
        <v>625105.24561403506</v>
      </c>
      <c r="F17" s="14">
        <v>483206.53061224503</v>
      </c>
      <c r="G17" s="14">
        <v>513997.73333333299</v>
      </c>
      <c r="H17" s="14">
        <v>784794.52631578897</v>
      </c>
      <c r="I17" s="14">
        <v>729013.2</v>
      </c>
      <c r="J17" s="14">
        <v>784720.83783783799</v>
      </c>
      <c r="K17" s="14">
        <v>718302.17142857099</v>
      </c>
      <c r="L17" s="14">
        <v>759853.39393939404</v>
      </c>
      <c r="M17" s="14">
        <v>727523.15151515102</v>
      </c>
      <c r="N17" s="14">
        <v>948301.17647058796</v>
      </c>
      <c r="O17" s="14">
        <v>967139.8</v>
      </c>
      <c r="P17" s="14">
        <v>980466.12903225794</v>
      </c>
      <c r="Q17" s="14">
        <v>1063544.79166667</v>
      </c>
      <c r="R17" s="14">
        <v>1622419.9047619</v>
      </c>
      <c r="S17" s="14">
        <v>1812634</v>
      </c>
      <c r="T17" s="14">
        <v>1569377.8947368399</v>
      </c>
      <c r="U17" s="14">
        <v>1431140.05</v>
      </c>
      <c r="V17" s="14">
        <v>1439213.1304347799</v>
      </c>
      <c r="W17" s="14">
        <v>1560752</v>
      </c>
      <c r="X17" s="14">
        <v>1338510.31818182</v>
      </c>
      <c r="Y17" s="14">
        <v>1424820.9523809501</v>
      </c>
      <c r="Z17" s="14">
        <v>1821347.23809524</v>
      </c>
    </row>
    <row r="18" spans="1:26" s="6" customFormat="1" ht="12.75" customHeight="1" x14ac:dyDescent="0.2">
      <c r="A18" s="6" t="s">
        <v>135</v>
      </c>
      <c r="B18" s="14"/>
      <c r="C18" s="14"/>
      <c r="D18" s="14"/>
      <c r="E18" s="14"/>
      <c r="F18" s="14"/>
      <c r="G18" s="14"/>
      <c r="H18" s="14"/>
      <c r="I18" s="14"/>
      <c r="J18" s="14"/>
      <c r="K18" s="14"/>
      <c r="L18" s="14"/>
      <c r="M18" s="14"/>
      <c r="N18" s="14"/>
      <c r="O18" s="14"/>
      <c r="P18" s="14"/>
      <c r="Q18" s="14"/>
      <c r="R18" s="14"/>
      <c r="S18" s="14"/>
      <c r="T18" s="14"/>
      <c r="U18" s="14"/>
      <c r="V18" s="14"/>
      <c r="W18" s="14">
        <v>526458.85714285704</v>
      </c>
      <c r="X18" s="14">
        <v>472655</v>
      </c>
      <c r="Y18" s="14">
        <v>498840.04761904798</v>
      </c>
      <c r="Z18" s="14">
        <v>651062.42857142899</v>
      </c>
    </row>
    <row r="19" spans="1:26" s="6" customFormat="1" ht="12.75" customHeight="1" x14ac:dyDescent="0.2">
      <c r="A19" s="6" t="s">
        <v>12</v>
      </c>
      <c r="B19" s="14"/>
      <c r="C19" s="14"/>
      <c r="D19" s="14"/>
      <c r="E19" s="14"/>
      <c r="F19" s="14"/>
      <c r="G19" s="14">
        <v>30599.088888888899</v>
      </c>
      <c r="H19" s="14">
        <v>69084.552631578903</v>
      </c>
      <c r="I19" s="14">
        <v>80356.428571428594</v>
      </c>
      <c r="J19" s="14">
        <v>17374.918918918898</v>
      </c>
      <c r="K19" s="14">
        <v>15511.685714285701</v>
      </c>
      <c r="L19" s="14">
        <v>25671</v>
      </c>
      <c r="M19" s="14"/>
      <c r="N19" s="14"/>
      <c r="O19" s="14"/>
      <c r="P19" s="14"/>
      <c r="Q19" s="14"/>
      <c r="R19" s="14"/>
      <c r="S19" s="14"/>
      <c r="T19" s="14"/>
      <c r="U19" s="14"/>
      <c r="V19" s="14"/>
      <c r="W19" s="14"/>
      <c r="X19" s="14"/>
      <c r="Y19" s="14"/>
      <c r="Z19" s="14"/>
    </row>
    <row r="20" spans="1:26" s="6" customFormat="1" ht="12.75" customHeight="1" x14ac:dyDescent="0.2">
      <c r="A20" s="6" t="s">
        <v>40</v>
      </c>
      <c r="B20" s="14"/>
      <c r="C20" s="14"/>
      <c r="D20" s="14"/>
      <c r="E20" s="14"/>
      <c r="F20" s="14"/>
      <c r="G20" s="14"/>
      <c r="H20" s="14"/>
      <c r="I20" s="14">
        <v>45712.114285714299</v>
      </c>
      <c r="J20" s="14">
        <v>57002.486486486501</v>
      </c>
      <c r="K20" s="14">
        <v>61015.085714285698</v>
      </c>
      <c r="L20" s="14">
        <v>56473.181818181802</v>
      </c>
      <c r="M20" s="14">
        <v>51825.484848484797</v>
      </c>
      <c r="N20" s="14">
        <v>63280.588235294097</v>
      </c>
      <c r="O20" s="14">
        <v>67074.9714285714</v>
      </c>
      <c r="P20" s="14">
        <v>72325.290322580695</v>
      </c>
      <c r="Q20" s="14"/>
      <c r="R20" s="14"/>
      <c r="S20" s="14"/>
      <c r="T20" s="14"/>
      <c r="U20" s="14"/>
      <c r="V20" s="14"/>
      <c r="W20" s="14"/>
      <c r="X20" s="14"/>
      <c r="Y20" s="14">
        <v>145831.714285714</v>
      </c>
      <c r="Z20" s="14">
        <v>199346.33333333299</v>
      </c>
    </row>
    <row r="21" spans="1:26" s="6" customFormat="1" ht="12.75" customHeight="1" x14ac:dyDescent="0.2">
      <c r="A21" s="7" t="s">
        <v>122</v>
      </c>
      <c r="B21" s="14"/>
      <c r="C21" s="14"/>
      <c r="D21" s="14"/>
      <c r="E21" s="14"/>
      <c r="F21" s="14"/>
      <c r="G21" s="14"/>
      <c r="H21" s="14"/>
      <c r="I21" s="14"/>
      <c r="J21" s="14"/>
      <c r="K21" s="14"/>
      <c r="L21" s="14"/>
      <c r="M21" s="14"/>
      <c r="N21" s="14"/>
      <c r="O21" s="14"/>
      <c r="P21" s="14"/>
      <c r="Q21" s="14"/>
      <c r="R21" s="14">
        <v>573177.66666666698</v>
      </c>
      <c r="S21" s="14">
        <v>719413.318181818</v>
      </c>
      <c r="T21" s="14">
        <v>826776.31578947406</v>
      </c>
      <c r="U21" s="14">
        <v>865469.15</v>
      </c>
      <c r="V21" s="14">
        <v>882129.34782608703</v>
      </c>
      <c r="W21" s="14">
        <v>949164.57142857101</v>
      </c>
      <c r="X21" s="14">
        <v>837474.40909090894</v>
      </c>
      <c r="Y21" s="14">
        <v>907250.809523809</v>
      </c>
      <c r="Z21" s="14">
        <v>1182291.42857143</v>
      </c>
    </row>
    <row r="22" spans="1:26" s="6" customFormat="1" ht="12.75" customHeight="1" x14ac:dyDescent="0.2">
      <c r="A22" s="7" t="s">
        <v>148</v>
      </c>
      <c r="Y22" s="14">
        <v>141190.714285714</v>
      </c>
      <c r="Z22" s="14">
        <v>369096.95238095202</v>
      </c>
    </row>
    <row r="23" spans="1:26" s="6" customFormat="1" ht="12.75" customHeight="1" x14ac:dyDescent="0.2">
      <c r="A23" s="6" t="s">
        <v>8</v>
      </c>
      <c r="B23" s="14">
        <v>7400352.62318841</v>
      </c>
      <c r="C23" s="14">
        <v>6989868.1230769204</v>
      </c>
      <c r="D23" s="14">
        <v>6182334.35087719</v>
      </c>
      <c r="E23" s="14">
        <v>7057282.5964912297</v>
      </c>
      <c r="F23" s="14">
        <v>6155074.3673469396</v>
      </c>
      <c r="G23" s="14">
        <v>5801077.4888888896</v>
      </c>
      <c r="H23" s="14">
        <v>7358056.7631578902</v>
      </c>
      <c r="I23" s="14">
        <v>9017522.3714285698</v>
      </c>
      <c r="J23" s="14">
        <v>12183031.783783801</v>
      </c>
      <c r="K23" s="14">
        <v>12607278.142857101</v>
      </c>
      <c r="L23" s="14">
        <v>11409803.7878788</v>
      </c>
      <c r="M23" s="14">
        <v>10017642.5757576</v>
      </c>
      <c r="N23" s="14">
        <v>11975098.5588235</v>
      </c>
      <c r="O23" s="14">
        <v>12739322.7428571</v>
      </c>
      <c r="P23" s="14">
        <v>12646305.5806452</v>
      </c>
      <c r="Q23" s="14">
        <v>14534508.0416667</v>
      </c>
      <c r="R23" s="14">
        <v>20829250.142857101</v>
      </c>
      <c r="S23" s="14">
        <v>26713841</v>
      </c>
      <c r="T23" s="14">
        <v>25852204</v>
      </c>
      <c r="U23" s="14">
        <v>27613215.649999999</v>
      </c>
      <c r="V23" s="14">
        <v>29467972.2608696</v>
      </c>
      <c r="W23" s="14">
        <v>27747521.428571399</v>
      </c>
      <c r="X23" s="14">
        <v>24917361.272727299</v>
      </c>
      <c r="Y23" s="14">
        <v>27771839.095238101</v>
      </c>
      <c r="Z23" s="14">
        <v>36107088</v>
      </c>
    </row>
    <row r="24" spans="1:26" s="6" customFormat="1" ht="12.75" customHeight="1" x14ac:dyDescent="0.2">
      <c r="A24" s="6" t="s">
        <v>79</v>
      </c>
      <c r="B24" s="14">
        <v>336788.33333333302</v>
      </c>
      <c r="C24" s="14">
        <v>377132.86153846199</v>
      </c>
      <c r="D24" s="14">
        <v>382866.33333333302</v>
      </c>
      <c r="E24" s="14">
        <v>393860.28070175397</v>
      </c>
      <c r="F24" s="14">
        <v>407186.04081632697</v>
      </c>
      <c r="G24" s="14">
        <v>438824.844444444</v>
      </c>
      <c r="H24" s="14">
        <v>474808.44736842101</v>
      </c>
      <c r="I24" s="14">
        <v>517281.11428571399</v>
      </c>
      <c r="J24" s="14">
        <v>547728.08108108095</v>
      </c>
      <c r="K24" s="14">
        <v>626812.057142857</v>
      </c>
      <c r="L24" s="14">
        <v>682713.21212121204</v>
      </c>
      <c r="M24" s="14">
        <v>706125</v>
      </c>
      <c r="N24" s="14">
        <v>679327.52941176505</v>
      </c>
      <c r="O24" s="14">
        <v>658617.65714285697</v>
      </c>
      <c r="P24" s="14">
        <v>753993.32258064498</v>
      </c>
      <c r="Q24" s="14">
        <v>804208.625</v>
      </c>
      <c r="R24" s="14">
        <v>853202.33333333302</v>
      </c>
      <c r="S24" s="14">
        <v>838461.681818182</v>
      </c>
      <c r="T24" s="14">
        <v>958353.47368421103</v>
      </c>
      <c r="U24" s="14">
        <v>966632.6</v>
      </c>
      <c r="V24" s="14">
        <v>987400.78260869603</v>
      </c>
      <c r="W24" s="14">
        <v>999209.57142857101</v>
      </c>
      <c r="X24" s="14">
        <v>981536.136363636</v>
      </c>
      <c r="Y24" s="14">
        <v>1075481.3809523799</v>
      </c>
      <c r="Z24" s="14">
        <v>1135132.5238095201</v>
      </c>
    </row>
    <row r="25" spans="1:26" s="6" customFormat="1" ht="12.75" customHeight="1" x14ac:dyDescent="0.2">
      <c r="A25" s="6" t="s">
        <v>5</v>
      </c>
      <c r="B25" s="14">
        <v>61078.405797101397</v>
      </c>
      <c r="C25" s="14">
        <v>56261.492307692301</v>
      </c>
      <c r="D25" s="14">
        <v>108078.280701754</v>
      </c>
      <c r="E25" s="14">
        <v>122811.03508771901</v>
      </c>
      <c r="F25" s="14">
        <v>126502.040816327</v>
      </c>
      <c r="G25" s="14">
        <v>83338</v>
      </c>
      <c r="H25" s="14">
        <v>93109.578947368398</v>
      </c>
      <c r="I25" s="14">
        <v>103145.942857143</v>
      </c>
      <c r="J25" s="14">
        <v>127137.27027027</v>
      </c>
      <c r="K25" s="14">
        <v>127556.74285714301</v>
      </c>
      <c r="L25" s="14">
        <v>153949.12121212101</v>
      </c>
      <c r="M25" s="14">
        <v>144585.21212121201</v>
      </c>
      <c r="N25" s="14">
        <v>167184.64705882399</v>
      </c>
      <c r="O25" s="14">
        <v>143564.342857143</v>
      </c>
      <c r="P25" s="14">
        <v>179108.77419354799</v>
      </c>
      <c r="Q25" s="14">
        <v>152685.125</v>
      </c>
      <c r="R25" s="14">
        <v>191044.38095238101</v>
      </c>
      <c r="S25" s="14">
        <v>261891.727272727</v>
      </c>
      <c r="T25" s="14">
        <v>267806.36842105299</v>
      </c>
      <c r="U25" s="14">
        <v>316676.45</v>
      </c>
      <c r="V25" s="14">
        <v>332230.43478260899</v>
      </c>
      <c r="W25" s="14">
        <v>265564.57142857101</v>
      </c>
      <c r="X25" s="14">
        <v>404121.772727273</v>
      </c>
      <c r="Y25" s="14">
        <v>456115.66666666698</v>
      </c>
      <c r="Z25" s="14">
        <v>526905.190476191</v>
      </c>
    </row>
    <row r="26" spans="1:26" s="6" customFormat="1" ht="12.75" customHeight="1" x14ac:dyDescent="0.2">
      <c r="A26" s="6" t="s">
        <v>50</v>
      </c>
      <c r="B26" s="14">
        <v>0</v>
      </c>
      <c r="C26" s="14">
        <v>0</v>
      </c>
      <c r="D26" s="14">
        <v>0</v>
      </c>
      <c r="E26" s="14">
        <v>0</v>
      </c>
      <c r="F26" s="14">
        <v>0</v>
      </c>
      <c r="G26" s="14">
        <v>37050.088888888902</v>
      </c>
      <c r="H26" s="14">
        <v>48702.263157894697</v>
      </c>
      <c r="I26" s="14">
        <v>57225.857142857101</v>
      </c>
      <c r="J26" s="14">
        <v>72523.027027026998</v>
      </c>
      <c r="K26" s="14">
        <v>74203.457142857107</v>
      </c>
      <c r="L26" s="14">
        <v>70661.060606060593</v>
      </c>
      <c r="M26" s="14">
        <v>64965.3939393939</v>
      </c>
      <c r="N26" s="14">
        <v>75962.470588235301</v>
      </c>
      <c r="O26" s="14">
        <v>83714.657142857104</v>
      </c>
      <c r="P26" s="14">
        <v>91018.258064516107</v>
      </c>
      <c r="Q26" s="14">
        <v>95946.5</v>
      </c>
      <c r="R26" s="14">
        <v>123911.52380952401</v>
      </c>
      <c r="S26" s="14">
        <v>149400.318181818</v>
      </c>
      <c r="T26" s="14">
        <v>155969.21052631599</v>
      </c>
      <c r="U26" s="14">
        <v>161858.65</v>
      </c>
      <c r="V26" s="14">
        <v>163213.95652173899</v>
      </c>
      <c r="W26" s="14">
        <v>175461.47619047601</v>
      </c>
      <c r="X26" s="14">
        <v>176734.818181818</v>
      </c>
      <c r="Y26" s="14">
        <v>241777.38095238101</v>
      </c>
      <c r="Z26" s="14">
        <v>305614.42857142899</v>
      </c>
    </row>
    <row r="27" spans="1:26" s="6" customFormat="1" ht="12.75" customHeight="1" x14ac:dyDescent="0.2">
      <c r="A27" s="6" t="s">
        <v>54</v>
      </c>
      <c r="B27" s="14">
        <v>1315269.23188406</v>
      </c>
      <c r="C27" s="14">
        <v>1379091.8</v>
      </c>
      <c r="D27" s="14">
        <v>1606973.01754386</v>
      </c>
      <c r="E27" s="14">
        <v>1649508.5263157899</v>
      </c>
      <c r="F27" s="14">
        <v>1691390.3061224499</v>
      </c>
      <c r="G27" s="14">
        <v>1852625.2</v>
      </c>
      <c r="H27" s="14">
        <v>1935885.2894736801</v>
      </c>
      <c r="I27" s="14">
        <v>1776253.8</v>
      </c>
      <c r="J27" s="14">
        <v>1809883.05405405</v>
      </c>
      <c r="K27" s="14">
        <v>1744141.6571428599</v>
      </c>
      <c r="L27" s="14">
        <v>1868760.4545454499</v>
      </c>
      <c r="M27" s="14">
        <v>1958260</v>
      </c>
      <c r="N27" s="14">
        <v>2006838</v>
      </c>
      <c r="O27" s="14">
        <v>2308457</v>
      </c>
      <c r="P27" s="14">
        <v>2420762</v>
      </c>
      <c r="Q27" s="14">
        <v>2693818</v>
      </c>
      <c r="R27" s="14">
        <v>2684297</v>
      </c>
      <c r="S27" s="14">
        <v>3042007</v>
      </c>
      <c r="T27" s="14">
        <v>3322987</v>
      </c>
      <c r="U27" s="14">
        <v>3593272</v>
      </c>
      <c r="V27" s="14">
        <v>3743751</v>
      </c>
      <c r="W27" s="14">
        <v>4269937</v>
      </c>
      <c r="X27" s="14">
        <v>4067309</v>
      </c>
      <c r="Y27" s="14">
        <v>4966452</v>
      </c>
      <c r="Z27" s="14">
        <v>6797904</v>
      </c>
    </row>
    <row r="28" spans="1:26" s="6" customFormat="1" ht="12.75" customHeight="1" x14ac:dyDescent="0.2">
      <c r="A28" s="6" t="s">
        <v>55</v>
      </c>
      <c r="B28" s="14">
        <v>0</v>
      </c>
      <c r="C28" s="14">
        <v>0</v>
      </c>
      <c r="D28" s="14">
        <v>0</v>
      </c>
      <c r="E28" s="14">
        <v>0</v>
      </c>
      <c r="F28" s="14">
        <v>690686.38775510201</v>
      </c>
      <c r="G28" s="14">
        <v>682091.37777777796</v>
      </c>
      <c r="H28" s="14">
        <v>946248.76315789495</v>
      </c>
      <c r="I28" s="14">
        <v>968666.2</v>
      </c>
      <c r="J28" s="14">
        <v>89142.216216216199</v>
      </c>
      <c r="K28" s="14">
        <v>152826.88571428601</v>
      </c>
      <c r="L28" s="14">
        <v>943506.51515151502</v>
      </c>
      <c r="M28" s="14">
        <v>1197980</v>
      </c>
      <c r="N28" s="14">
        <v>979932</v>
      </c>
      <c r="O28" s="14">
        <v>1288149</v>
      </c>
      <c r="P28" s="14">
        <v>1256542</v>
      </c>
      <c r="Q28" s="14">
        <v>2384668</v>
      </c>
      <c r="R28" s="14">
        <v>2337808</v>
      </c>
      <c r="S28" s="14">
        <v>3187433</v>
      </c>
      <c r="T28" s="14">
        <v>3015705</v>
      </c>
      <c r="U28" s="14">
        <v>2837807</v>
      </c>
      <c r="V28" s="14">
        <v>2861129.7826087</v>
      </c>
      <c r="W28" s="14">
        <v>3294543</v>
      </c>
      <c r="X28" s="14">
        <v>4095656</v>
      </c>
      <c r="Y28" s="14">
        <v>5203863</v>
      </c>
      <c r="Z28" s="14">
        <v>6116949</v>
      </c>
    </row>
    <row r="29" spans="1:26" s="6" customFormat="1" ht="12.75" customHeight="1" x14ac:dyDescent="0.2">
      <c r="A29" s="6" t="s">
        <v>2</v>
      </c>
      <c r="B29" s="14">
        <v>608122.49275362305</v>
      </c>
      <c r="C29" s="14">
        <v>715928.292307692</v>
      </c>
      <c r="D29" s="14">
        <v>1198448.4385964901</v>
      </c>
      <c r="E29" s="14">
        <v>1210133.33333333</v>
      </c>
      <c r="F29" s="14">
        <v>1093119.1224489801</v>
      </c>
      <c r="G29" s="14">
        <v>1232516.0888888901</v>
      </c>
      <c r="H29" s="14">
        <v>1534694.8947368399</v>
      </c>
      <c r="I29" s="14">
        <v>2245548.2285714298</v>
      </c>
      <c r="J29" s="14">
        <v>2416280.8918918902</v>
      </c>
      <c r="K29" s="14">
        <v>2617866.4571428602</v>
      </c>
      <c r="L29" s="14">
        <v>3224076.7272727299</v>
      </c>
      <c r="M29" s="14">
        <v>2417224.8787878798</v>
      </c>
      <c r="N29" s="14">
        <v>3147650.6764705898</v>
      </c>
      <c r="O29" s="14">
        <v>3607005.2857142901</v>
      </c>
      <c r="P29" s="14">
        <v>4854800.6451612897</v>
      </c>
      <c r="Q29" s="14">
        <v>4764640.9166666698</v>
      </c>
      <c r="R29" s="14">
        <v>4743862.6190476203</v>
      </c>
      <c r="S29" s="14">
        <v>4060043.9090909101</v>
      </c>
      <c r="T29" s="14">
        <v>3627076.9473684202</v>
      </c>
      <c r="U29" s="14">
        <v>4236168</v>
      </c>
      <c r="V29" s="14">
        <v>4369041.6086956495</v>
      </c>
      <c r="W29" s="14">
        <v>5489245.2380952397</v>
      </c>
      <c r="X29" s="14">
        <v>4928406.3636363596</v>
      </c>
      <c r="Y29" s="14">
        <v>5819008.3809523797</v>
      </c>
      <c r="Z29" s="14">
        <v>11496769.6666667</v>
      </c>
    </row>
    <row r="30" spans="1:26" s="6" customFormat="1" ht="12.75" customHeight="1" x14ac:dyDescent="0.2">
      <c r="A30" s="6" t="s">
        <v>4</v>
      </c>
      <c r="B30" s="14">
        <v>984105.26086956495</v>
      </c>
      <c r="C30" s="14">
        <v>1022315.4</v>
      </c>
      <c r="D30" s="14">
        <v>1037501.61403509</v>
      </c>
      <c r="E30" s="14">
        <v>1105096.40350877</v>
      </c>
      <c r="F30" s="14">
        <v>1309802.81632653</v>
      </c>
      <c r="G30" s="14">
        <v>1325557.5333333299</v>
      </c>
      <c r="H30" s="14">
        <v>1688595.2105263199</v>
      </c>
      <c r="I30" s="14">
        <v>1850591.37142857</v>
      </c>
      <c r="J30" s="14">
        <v>1567323.6756756799</v>
      </c>
      <c r="K30" s="14">
        <v>1602161.37142857</v>
      </c>
      <c r="L30" s="14">
        <v>1723779.7575757599</v>
      </c>
      <c r="M30" s="14">
        <v>2007952.2727272699</v>
      </c>
      <c r="N30" s="14">
        <v>2194607.5294117602</v>
      </c>
      <c r="O30" s="14">
        <v>2855197.6</v>
      </c>
      <c r="P30" s="14">
        <v>3084662.3870967701</v>
      </c>
      <c r="Q30" s="14">
        <v>2830063.4583333302</v>
      </c>
      <c r="R30" s="14">
        <v>2864454.3809523801</v>
      </c>
      <c r="S30" s="14">
        <v>3091905.5909090899</v>
      </c>
      <c r="T30" s="14">
        <v>3755714.8947368399</v>
      </c>
      <c r="U30" s="14">
        <v>4509828.6500000004</v>
      </c>
      <c r="V30" s="14">
        <v>4556269.6086956495</v>
      </c>
      <c r="W30" s="14">
        <v>5255505.5238095196</v>
      </c>
      <c r="X30" s="14">
        <v>5726068.8636363596</v>
      </c>
      <c r="Y30" s="14">
        <v>6981298.2857142901</v>
      </c>
      <c r="Z30" s="14">
        <v>5851711.1428571399</v>
      </c>
    </row>
    <row r="31" spans="1:26" s="6" customFormat="1" ht="12.75" customHeight="1" x14ac:dyDescent="0.2">
      <c r="A31" s="6" t="s">
        <v>7</v>
      </c>
      <c r="B31" s="14">
        <v>1333422.1884057999</v>
      </c>
      <c r="C31" s="14">
        <v>1273468.41538462</v>
      </c>
      <c r="D31" s="14">
        <v>1242863.7543859601</v>
      </c>
      <c r="E31" s="14">
        <v>1317907.29824561</v>
      </c>
      <c r="F31" s="14">
        <v>1518591.3673469401</v>
      </c>
      <c r="G31" s="14">
        <v>1013718.11111111</v>
      </c>
      <c r="H31" s="14">
        <v>1144160.68421053</v>
      </c>
      <c r="I31" s="14">
        <v>1578720.42857143</v>
      </c>
      <c r="J31" s="14">
        <v>2092181.91891892</v>
      </c>
      <c r="K31" s="14">
        <v>2438143.6</v>
      </c>
      <c r="L31" s="14">
        <v>2372718.3030303</v>
      </c>
      <c r="M31" s="14">
        <v>2159073.5454545501</v>
      </c>
      <c r="N31" s="14">
        <v>2918831.9117647102</v>
      </c>
      <c r="O31" s="14">
        <v>2483847.7999999998</v>
      </c>
      <c r="P31" s="14">
        <v>2564399.7096774201</v>
      </c>
      <c r="Q31" s="14">
        <v>2545154.75</v>
      </c>
      <c r="R31" s="14">
        <v>3842793.2380952402</v>
      </c>
      <c r="S31" s="14">
        <v>3070198.3181818202</v>
      </c>
      <c r="T31" s="14">
        <v>3735001.7368421098</v>
      </c>
      <c r="U31" s="14">
        <v>4436689.3499999996</v>
      </c>
      <c r="V31" s="14">
        <v>6137340.8695652196</v>
      </c>
      <c r="W31" s="14">
        <v>4077546.8571428601</v>
      </c>
      <c r="X31" s="14">
        <v>4494125.6363636404</v>
      </c>
      <c r="Y31" s="14">
        <v>4547315.9047619002</v>
      </c>
      <c r="Z31" s="14">
        <v>4583988.1428571399</v>
      </c>
    </row>
    <row r="32" spans="1:26" s="6" customFormat="1" ht="12.75" customHeight="1" x14ac:dyDescent="0.2">
      <c r="A32" s="6" t="s">
        <v>38</v>
      </c>
      <c r="B32" s="14">
        <v>551593.68115942006</v>
      </c>
      <c r="C32" s="14">
        <v>689477.43076923105</v>
      </c>
      <c r="D32" s="14">
        <v>716024.05263157899</v>
      </c>
      <c r="E32" s="14">
        <v>831034.38596491201</v>
      </c>
      <c r="F32" s="14">
        <v>760467.93877550995</v>
      </c>
      <c r="G32" s="14">
        <v>744985.2</v>
      </c>
      <c r="H32" s="14">
        <v>762883.60526315798</v>
      </c>
      <c r="I32" s="14">
        <v>913545.74285714305</v>
      </c>
      <c r="J32" s="14">
        <v>860096.21621621598</v>
      </c>
      <c r="K32" s="14">
        <v>747360.28571428603</v>
      </c>
      <c r="L32" s="14">
        <v>751732.45454545505</v>
      </c>
      <c r="M32" s="14">
        <v>902358.57575757604</v>
      </c>
      <c r="N32" s="14">
        <v>959844.41176470602</v>
      </c>
      <c r="O32" s="14">
        <v>920440.6</v>
      </c>
      <c r="P32" s="14">
        <v>986531.48387096799</v>
      </c>
      <c r="Q32" s="14">
        <v>1098880.375</v>
      </c>
      <c r="R32" s="14">
        <v>1247507.42857143</v>
      </c>
      <c r="S32" s="14">
        <v>1258733.7727272699</v>
      </c>
      <c r="T32" s="14">
        <v>1348532</v>
      </c>
      <c r="U32" s="14">
        <v>1743651</v>
      </c>
      <c r="V32" s="14">
        <v>1776981.7826087</v>
      </c>
      <c r="W32" s="14">
        <v>1810207.3809523799</v>
      </c>
      <c r="X32" s="14">
        <v>2197576.86363636</v>
      </c>
      <c r="Y32" s="14">
        <v>1402252.8571428601</v>
      </c>
      <c r="Z32" s="14">
        <v>1965611.33333333</v>
      </c>
    </row>
    <row r="33" spans="1:29" s="6" customFormat="1" ht="12.75" customHeight="1" x14ac:dyDescent="0.2">
      <c r="A33" s="6" t="s">
        <v>6</v>
      </c>
      <c r="B33" s="14">
        <v>279697.04347826098</v>
      </c>
      <c r="C33" s="14">
        <v>266679.59999999998</v>
      </c>
      <c r="D33" s="14">
        <v>250795.82456140401</v>
      </c>
      <c r="E33" s="14">
        <v>264550.77192982502</v>
      </c>
      <c r="F33" s="14">
        <v>285682.51020408201</v>
      </c>
      <c r="G33" s="14">
        <v>308953.37777777802</v>
      </c>
      <c r="H33" s="14">
        <v>317677.55263157899</v>
      </c>
      <c r="I33" s="14">
        <v>328023.85714285698</v>
      </c>
      <c r="J33" s="14">
        <v>332242.40540540498</v>
      </c>
      <c r="K33" s="14">
        <v>316344.02857142902</v>
      </c>
      <c r="L33" s="14">
        <v>329757.51515151502</v>
      </c>
      <c r="M33" s="14">
        <v>314585.51515151502</v>
      </c>
      <c r="N33" s="14">
        <v>381161.14705882402</v>
      </c>
      <c r="O33" s="14">
        <v>467611.8</v>
      </c>
      <c r="P33" s="14">
        <v>476554.93548387103</v>
      </c>
      <c r="Q33" s="14">
        <v>466830.33333333302</v>
      </c>
      <c r="R33" s="14">
        <v>598957.57142857101</v>
      </c>
      <c r="S33" s="14">
        <v>535258.636363636</v>
      </c>
      <c r="T33" s="14">
        <v>547317.05263157899</v>
      </c>
      <c r="U33" s="14">
        <v>509543.85</v>
      </c>
      <c r="V33" s="14">
        <v>546462.30434782605</v>
      </c>
      <c r="W33" s="14">
        <v>558802.57142857101</v>
      </c>
      <c r="X33" s="14">
        <v>512252.909090909</v>
      </c>
      <c r="Y33" s="14">
        <v>523129.80952380999</v>
      </c>
      <c r="Z33" s="14">
        <v>599719.14285714296</v>
      </c>
    </row>
    <row r="34" spans="1:29" s="6" customFormat="1" ht="12.75" customHeight="1" x14ac:dyDescent="0.2">
      <c r="A34" s="6" t="s">
        <v>86</v>
      </c>
      <c r="B34" s="14">
        <v>113774.11594202901</v>
      </c>
      <c r="C34" s="14">
        <v>126723.646153846</v>
      </c>
      <c r="D34" s="14">
        <v>219049.33333333299</v>
      </c>
      <c r="E34" s="14">
        <v>251454.35087719301</v>
      </c>
      <c r="F34" s="14">
        <v>274705.87755102001</v>
      </c>
      <c r="G34" s="14">
        <v>297281.977777778</v>
      </c>
      <c r="H34" s="14">
        <v>335224.86842105299</v>
      </c>
      <c r="I34" s="14">
        <v>359130.371428571</v>
      </c>
      <c r="J34" s="14">
        <v>375802.86486486503</v>
      </c>
      <c r="K34" s="14">
        <v>388475.02857142902</v>
      </c>
      <c r="L34" s="14">
        <v>424958.181818182</v>
      </c>
      <c r="M34" s="14">
        <v>410854.15151515102</v>
      </c>
      <c r="N34" s="14">
        <v>460428.32352941198</v>
      </c>
      <c r="O34" s="14">
        <v>398824.74285714299</v>
      </c>
      <c r="P34" s="14">
        <v>567580.93548387103</v>
      </c>
      <c r="Q34" s="14">
        <v>561366.91666666698</v>
      </c>
      <c r="R34" s="14">
        <v>595947</v>
      </c>
      <c r="S34" s="14">
        <v>525618</v>
      </c>
      <c r="T34" s="14">
        <v>590391.57894736796</v>
      </c>
      <c r="U34" s="14">
        <v>616626.1</v>
      </c>
      <c r="V34" s="14">
        <v>590754.34782608703</v>
      </c>
      <c r="W34" s="14">
        <v>571869.47619047598</v>
      </c>
      <c r="X34" s="14">
        <v>582333.04545454495</v>
      </c>
      <c r="Y34" s="14">
        <v>624794.09523809503</v>
      </c>
      <c r="Z34" s="14">
        <v>629694.47619047598</v>
      </c>
    </row>
    <row r="35" spans="1:29" s="6" customFormat="1" ht="12.75" customHeight="1" x14ac:dyDescent="0.2">
      <c r="A35" s="6" t="s">
        <v>81</v>
      </c>
      <c r="B35" s="14">
        <v>1029787.3478260899</v>
      </c>
      <c r="C35" s="14">
        <v>1514610.5538461499</v>
      </c>
      <c r="D35" s="14">
        <v>2008869.94736842</v>
      </c>
      <c r="E35" s="14">
        <v>1196044.8421052599</v>
      </c>
      <c r="F35" s="14">
        <v>1368798.2040816301</v>
      </c>
      <c r="G35" s="14">
        <v>1684178.4222222201</v>
      </c>
      <c r="H35" s="14">
        <v>2136744.8421052601</v>
      </c>
      <c r="I35" s="14">
        <v>2300357.5428571398</v>
      </c>
      <c r="J35" s="14">
        <v>2192937.2702702698</v>
      </c>
      <c r="K35" s="14">
        <v>2044910.8285714299</v>
      </c>
      <c r="L35" s="14">
        <v>2731490.4242424201</v>
      </c>
      <c r="M35" s="14">
        <v>2315005.9393939399</v>
      </c>
      <c r="N35" s="14">
        <v>2769135.1764705898</v>
      </c>
      <c r="O35" s="14">
        <v>2887606.9142857101</v>
      </c>
      <c r="P35" s="14">
        <v>3919439</v>
      </c>
      <c r="Q35" s="14">
        <v>3371318.5</v>
      </c>
      <c r="R35" s="14">
        <v>4042073.8571428601</v>
      </c>
      <c r="S35" s="14">
        <v>3999127.0909090899</v>
      </c>
      <c r="T35" s="14">
        <v>5683472.1578947399</v>
      </c>
      <c r="U35" s="14">
        <v>4970786.3</v>
      </c>
      <c r="V35" s="14">
        <v>5553513.2173913</v>
      </c>
      <c r="W35" s="14">
        <v>6601439.1428571399</v>
      </c>
      <c r="X35" s="14">
        <v>5615043</v>
      </c>
      <c r="Y35" s="14">
        <v>5465902.57142857</v>
      </c>
      <c r="Z35" s="14">
        <v>4841456.3809523797</v>
      </c>
    </row>
    <row r="36" spans="1:29" s="15" customFormat="1" ht="12.75" customHeight="1" x14ac:dyDescent="0.2">
      <c r="A36" s="15" t="s">
        <v>56</v>
      </c>
      <c r="B36" s="16">
        <f t="shared" ref="B36:M36" si="0">SUM(B17:B35)</f>
        <v>14494643.79710146</v>
      </c>
      <c r="C36" s="16">
        <f t="shared" si="0"/>
        <v>14922374.861538462</v>
      </c>
      <c r="D36" s="16">
        <f t="shared" si="0"/>
        <v>15479117.210526308</v>
      </c>
      <c r="E36" s="16">
        <f t="shared" si="0"/>
        <v>16024789.070175428</v>
      </c>
      <c r="F36" s="16">
        <f t="shared" si="0"/>
        <v>16165213.510204082</v>
      </c>
      <c r="G36" s="16">
        <f t="shared" si="0"/>
        <v>16046794.533333326</v>
      </c>
      <c r="H36" s="16">
        <f t="shared" si="0"/>
        <v>19630671.842105255</v>
      </c>
      <c r="I36" s="16">
        <f t="shared" si="0"/>
        <v>22871094.571428567</v>
      </c>
      <c r="J36" s="16">
        <f t="shared" si="0"/>
        <v>25525408.918918934</v>
      </c>
      <c r="K36" s="16">
        <f t="shared" si="0"/>
        <v>26282909.48571426</v>
      </c>
      <c r="L36" s="16">
        <f t="shared" si="0"/>
        <v>27529905.090909101</v>
      </c>
      <c r="M36" s="16">
        <f t="shared" si="0"/>
        <v>25395961.696969729</v>
      </c>
      <c r="N36" s="16">
        <f t="shared" ref="N36:O36" si="1">SUM(N17:N35)</f>
        <v>29727584.147058796</v>
      </c>
      <c r="O36" s="16">
        <f t="shared" si="1"/>
        <v>31876574.914285682</v>
      </c>
      <c r="P36" s="16">
        <f t="shared" ref="P36:Q36" si="2">SUM(P17:P35)</f>
        <v>34854490.451612942</v>
      </c>
      <c r="Q36" s="16">
        <f t="shared" si="2"/>
        <v>37367634.333333366</v>
      </c>
      <c r="R36" s="16">
        <f t="shared" ref="R36:S36" si="3">SUM(R17:R35)</f>
        <v>47150707.047619008</v>
      </c>
      <c r="S36" s="16">
        <f t="shared" si="3"/>
        <v>53265967.36363636</v>
      </c>
      <c r="T36" s="16">
        <f t="shared" ref="T36:U36" si="4">SUM(T17:T35)</f>
        <v>55256685.631578945</v>
      </c>
      <c r="U36" s="16">
        <f t="shared" si="4"/>
        <v>58809364.799999997</v>
      </c>
      <c r="V36" s="16">
        <f t="shared" ref="V36:W36" si="5">SUM(V17:V35)</f>
        <v>63407404.434782647</v>
      </c>
      <c r="W36" s="16">
        <f t="shared" si="5"/>
        <v>64153228.666666642</v>
      </c>
      <c r="X36" s="16">
        <f t="shared" ref="X36" si="6">SUM(X17:X35)</f>
        <v>61347165.409090929</v>
      </c>
      <c r="Y36" s="16">
        <f t="shared" ref="Y36:Z36" si="7">SUM(Y17:Y35)</f>
        <v>68197164.666666672</v>
      </c>
      <c r="Z36" s="16">
        <f t="shared" si="7"/>
        <v>85181687.809523836</v>
      </c>
    </row>
    <row r="37" spans="1:29" s="6" customFormat="1" ht="11.25" customHeight="1" x14ac:dyDescent="0.2">
      <c r="B37" s="14"/>
      <c r="C37" s="14"/>
      <c r="D37" s="14"/>
      <c r="E37" s="14"/>
      <c r="F37" s="14"/>
      <c r="G37" s="14"/>
      <c r="H37" s="14"/>
      <c r="I37" s="14"/>
      <c r="J37" s="14"/>
      <c r="K37" s="14"/>
      <c r="L37" s="14"/>
      <c r="M37" s="14"/>
      <c r="N37" s="14"/>
      <c r="O37" s="14"/>
    </row>
    <row r="38" spans="1:29" s="18" customFormat="1" ht="12.75" customHeight="1" x14ac:dyDescent="0.2">
      <c r="A38" s="17" t="s">
        <v>27</v>
      </c>
      <c r="B38" s="17">
        <f t="shared" ref="B38:M38" si="8">B14-B36</f>
        <v>1374124.6376811396</v>
      </c>
      <c r="C38" s="17">
        <f t="shared" si="8"/>
        <v>1092411.1384615377</v>
      </c>
      <c r="D38" s="17">
        <f t="shared" si="8"/>
        <v>231910.78947369196</v>
      </c>
      <c r="E38" s="17">
        <f t="shared" si="8"/>
        <v>619364.92982457206</v>
      </c>
      <c r="F38" s="17">
        <f t="shared" si="8"/>
        <v>-401924.51020408235</v>
      </c>
      <c r="G38" s="17">
        <f t="shared" si="8"/>
        <v>-304867.53333332576</v>
      </c>
      <c r="H38" s="17">
        <f t="shared" si="8"/>
        <v>511880.15789474547</v>
      </c>
      <c r="I38" s="17">
        <f t="shared" si="8"/>
        <v>1346418.4285714328</v>
      </c>
      <c r="J38" s="17">
        <f t="shared" si="8"/>
        <v>4167251.0810810663</v>
      </c>
      <c r="K38" s="17">
        <f t="shared" si="8"/>
        <v>4002547.4571428411</v>
      </c>
      <c r="L38" s="17">
        <f t="shared" si="8"/>
        <v>2625124.1212120987</v>
      </c>
      <c r="M38" s="17">
        <f t="shared" si="8"/>
        <v>1195710.0303029716</v>
      </c>
      <c r="N38" s="17">
        <f t="shared" ref="N38:P38" si="9">N14-N36</f>
        <v>2240233.9705883041</v>
      </c>
      <c r="O38" s="17">
        <f t="shared" si="9"/>
        <v>2472159.6285714209</v>
      </c>
      <c r="P38" s="17">
        <f t="shared" si="9"/>
        <v>1807074.5806451589</v>
      </c>
      <c r="Q38" s="17">
        <f t="shared" ref="Q38:R38" si="10">Q14-Q36</f>
        <v>2805645.3333333358</v>
      </c>
      <c r="R38" s="17">
        <f t="shared" si="10"/>
        <v>5429759.1428571939</v>
      </c>
      <c r="S38" s="17">
        <f t="shared" ref="S38:T38" si="11">S14-S36</f>
        <v>9944249.9090909436</v>
      </c>
      <c r="T38" s="17">
        <f t="shared" si="11"/>
        <v>8040276.4736842588</v>
      </c>
      <c r="U38" s="17">
        <f t="shared" ref="U38:V38" si="12">U14-U36</f>
        <v>8227524.5500000045</v>
      </c>
      <c r="V38" s="17">
        <f t="shared" si="12"/>
        <v>7807583.3478260562</v>
      </c>
      <c r="W38" s="17">
        <f t="shared" ref="W38:X38" si="13">W14-W36</f>
        <v>15757681.809523866</v>
      </c>
      <c r="X38" s="17">
        <f t="shared" si="13"/>
        <v>3415715.5454545692</v>
      </c>
      <c r="Y38" s="17">
        <f t="shared" ref="Y38:Z38" si="14">Y14-Y36</f>
        <v>6608824.1904762238</v>
      </c>
      <c r="Z38" s="17">
        <f t="shared" si="14"/>
        <v>10104085.04761906</v>
      </c>
    </row>
    <row r="39" spans="1:29" s="6" customFormat="1" ht="12" x14ac:dyDescent="0.2">
      <c r="B39" s="19"/>
      <c r="C39" s="19"/>
      <c r="D39" s="19"/>
      <c r="E39" s="19"/>
      <c r="F39" s="19"/>
      <c r="G39" s="19"/>
      <c r="H39" s="19"/>
      <c r="I39" s="19"/>
      <c r="J39" s="19"/>
      <c r="K39" s="19"/>
      <c r="L39" s="19"/>
      <c r="M39" s="19"/>
      <c r="N39" s="19"/>
      <c r="O39" s="19"/>
    </row>
    <row r="40" spans="1:29" s="6" customFormat="1" ht="12.75" customHeight="1" x14ac:dyDescent="0.2">
      <c r="A40" s="6" t="s">
        <v>9</v>
      </c>
      <c r="B40" s="14"/>
      <c r="C40" s="14"/>
      <c r="D40" s="14"/>
      <c r="E40" s="14"/>
      <c r="F40" s="14"/>
      <c r="G40" s="14"/>
      <c r="H40" s="14"/>
      <c r="I40" s="14"/>
      <c r="J40" s="14"/>
      <c r="K40" s="14"/>
      <c r="L40" s="14"/>
      <c r="M40" s="14"/>
      <c r="N40" s="14"/>
      <c r="O40" s="14"/>
    </row>
    <row r="41" spans="1:29" s="6" customFormat="1" ht="12.75" customHeight="1" x14ac:dyDescent="0.2">
      <c r="A41" s="6" t="s">
        <v>84</v>
      </c>
      <c r="B41" s="14">
        <v>365241.59420289902</v>
      </c>
      <c r="C41" s="14">
        <v>218040.969230769</v>
      </c>
      <c r="D41" s="14">
        <v>388792.45614035102</v>
      </c>
      <c r="E41" s="14">
        <v>504084.84210526297</v>
      </c>
      <c r="F41" s="14">
        <v>888775.30612244899</v>
      </c>
      <c r="G41" s="14">
        <v>154383</v>
      </c>
      <c r="H41" s="14">
        <v>188823</v>
      </c>
      <c r="I41" s="14">
        <v>309246</v>
      </c>
      <c r="J41" s="14">
        <v>442800</v>
      </c>
      <c r="K41" s="14">
        <v>282979.97142857098</v>
      </c>
      <c r="L41" s="14">
        <v>839117.21212121204</v>
      </c>
      <c r="M41" s="14">
        <v>2794167</v>
      </c>
      <c r="N41" s="14">
        <v>222141</v>
      </c>
      <c r="O41" s="14">
        <v>136829</v>
      </c>
      <c r="P41" s="14">
        <v>1663236</v>
      </c>
      <c r="Q41" s="14">
        <v>1931635</v>
      </c>
      <c r="R41" s="14">
        <v>647700</v>
      </c>
      <c r="S41" s="14">
        <v>2678250</v>
      </c>
      <c r="T41" s="14">
        <v>5433776</v>
      </c>
      <c r="U41" s="14">
        <v>7375187</v>
      </c>
      <c r="V41" s="14">
        <v>4738762.6956521701</v>
      </c>
      <c r="W41" s="14">
        <v>3019796</v>
      </c>
      <c r="X41" s="14">
        <v>340758</v>
      </c>
      <c r="Y41" s="14">
        <v>3621024</v>
      </c>
      <c r="Z41" s="14">
        <v>5312204</v>
      </c>
    </row>
    <row r="42" spans="1:29" s="6" customFormat="1" ht="12.75" customHeight="1" x14ac:dyDescent="0.2">
      <c r="A42" s="6" t="s">
        <v>85</v>
      </c>
      <c r="B42" s="14">
        <v>1176807.4637681199</v>
      </c>
      <c r="C42" s="14">
        <v>1468634.21538462</v>
      </c>
      <c r="D42" s="14">
        <v>1598012.38596491</v>
      </c>
      <c r="E42" s="14">
        <v>2049605.4561403501</v>
      </c>
      <c r="F42" s="14">
        <v>2339583.4693877599</v>
      </c>
      <c r="G42" s="14">
        <v>2671946</v>
      </c>
      <c r="H42" s="14">
        <v>1988584</v>
      </c>
      <c r="I42" s="14">
        <v>1730235</v>
      </c>
      <c r="J42" s="14">
        <v>1971240</v>
      </c>
      <c r="K42" s="14">
        <v>2693513.2</v>
      </c>
      <c r="L42" s="14">
        <v>7964705.5757575799</v>
      </c>
      <c r="M42" s="14">
        <v>3097289</v>
      </c>
      <c r="N42" s="14">
        <v>4636377</v>
      </c>
      <c r="O42" s="14">
        <v>4015337</v>
      </c>
      <c r="P42" s="14">
        <v>3903699</v>
      </c>
      <c r="Q42" s="14">
        <v>6545154</v>
      </c>
      <c r="R42" s="14">
        <v>6551762</v>
      </c>
      <c r="S42" s="14">
        <v>9215775</v>
      </c>
      <c r="T42" s="14">
        <v>5385154</v>
      </c>
      <c r="U42" s="14">
        <v>4175992</v>
      </c>
      <c r="V42" s="14">
        <v>4211388.0434782598</v>
      </c>
      <c r="W42" s="14">
        <v>5539599</v>
      </c>
      <c r="X42" s="14">
        <v>4938846</v>
      </c>
      <c r="Y42" s="14">
        <v>4445184</v>
      </c>
      <c r="Z42" s="14">
        <v>6243353</v>
      </c>
    </row>
    <row r="43" spans="1:29" s="20" customFormat="1" ht="12.75" customHeight="1" x14ac:dyDescent="0.2">
      <c r="A43" s="15" t="s">
        <v>10</v>
      </c>
      <c r="B43" s="16">
        <f t="shared" ref="B43:M43" si="15">B40+B41-B42</f>
        <v>-811565.8695652209</v>
      </c>
      <c r="C43" s="16">
        <f t="shared" si="15"/>
        <v>-1250593.246153851</v>
      </c>
      <c r="D43" s="16">
        <f t="shared" si="15"/>
        <v>-1209219.929824559</v>
      </c>
      <c r="E43" s="16">
        <f t="shared" si="15"/>
        <v>-1545520.6140350872</v>
      </c>
      <c r="F43" s="16">
        <f t="shared" si="15"/>
        <v>-1450808.1632653109</v>
      </c>
      <c r="G43" s="16">
        <f t="shared" si="15"/>
        <v>-2517563</v>
      </c>
      <c r="H43" s="16">
        <f t="shared" si="15"/>
        <v>-1799761</v>
      </c>
      <c r="I43" s="16">
        <f t="shared" si="15"/>
        <v>-1420989</v>
      </c>
      <c r="J43" s="16">
        <f t="shared" si="15"/>
        <v>-1528440</v>
      </c>
      <c r="K43" s="16">
        <f t="shared" si="15"/>
        <v>-2410533.2285714294</v>
      </c>
      <c r="L43" s="16">
        <f t="shared" si="15"/>
        <v>-7125588.363636368</v>
      </c>
      <c r="M43" s="16">
        <f t="shared" si="15"/>
        <v>-303122</v>
      </c>
      <c r="N43" s="16">
        <f t="shared" ref="N43:O43" si="16">N40+N41-N42</f>
        <v>-4414236</v>
      </c>
      <c r="O43" s="16">
        <f t="shared" si="16"/>
        <v>-3878508</v>
      </c>
      <c r="P43" s="16">
        <f t="shared" ref="P43:Q43" si="17">P40+P41-P42</f>
        <v>-2240463</v>
      </c>
      <c r="Q43" s="16">
        <f t="shared" si="17"/>
        <v>-4613519</v>
      </c>
      <c r="R43" s="16">
        <f t="shared" ref="R43:S43" si="18">R40+R41-R42</f>
        <v>-5904062</v>
      </c>
      <c r="S43" s="16">
        <f t="shared" si="18"/>
        <v>-6537525</v>
      </c>
      <c r="T43" s="16">
        <f t="shared" ref="T43:U43" si="19">T40+T41-T42</f>
        <v>48622</v>
      </c>
      <c r="U43" s="16">
        <f t="shared" si="19"/>
        <v>3199195</v>
      </c>
      <c r="V43" s="16">
        <f t="shared" ref="V43:W43" si="20">V40+V41-V42</f>
        <v>527374.65217391029</v>
      </c>
      <c r="W43" s="16">
        <f t="shared" si="20"/>
        <v>-2519803</v>
      </c>
      <c r="X43" s="16">
        <f t="shared" ref="X43" si="21">X40+X41-X42</f>
        <v>-4598088</v>
      </c>
      <c r="Y43" s="16">
        <f t="shared" ref="Y43:Z43" si="22">Y40+Y41-Y42</f>
        <v>-824160</v>
      </c>
      <c r="Z43" s="16">
        <f t="shared" si="22"/>
        <v>-931149</v>
      </c>
      <c r="AA43" s="15"/>
      <c r="AB43" s="15"/>
      <c r="AC43" s="15"/>
    </row>
    <row r="44" spans="1:29" s="6" customFormat="1" ht="12" x14ac:dyDescent="0.2">
      <c r="B44" s="14"/>
      <c r="C44" s="14"/>
      <c r="D44" s="14"/>
      <c r="E44" s="14"/>
      <c r="F44" s="14"/>
      <c r="G44" s="14"/>
      <c r="H44" s="14"/>
      <c r="I44" s="14"/>
      <c r="J44" s="14"/>
      <c r="K44" s="14"/>
      <c r="L44" s="14"/>
      <c r="M44" s="14"/>
      <c r="N44" s="14"/>
      <c r="O44" s="14"/>
    </row>
    <row r="45" spans="1:29" s="18" customFormat="1" ht="12.75" customHeight="1" x14ac:dyDescent="0.2">
      <c r="A45" s="17" t="s">
        <v>13</v>
      </c>
      <c r="B45" s="17">
        <f t="shared" ref="B45:M45" si="23">B38+B43</f>
        <v>562558.76811591873</v>
      </c>
      <c r="C45" s="17">
        <f t="shared" si="23"/>
        <v>-158182.10769231338</v>
      </c>
      <c r="D45" s="17">
        <f t="shared" si="23"/>
        <v>-977309.14035086706</v>
      </c>
      <c r="E45" s="17">
        <f t="shared" si="23"/>
        <v>-926155.68421051512</v>
      </c>
      <c r="F45" s="17">
        <f t="shared" si="23"/>
        <v>-1852732.6734693933</v>
      </c>
      <c r="G45" s="17">
        <f t="shared" si="23"/>
        <v>-2822430.5333333258</v>
      </c>
      <c r="H45" s="17">
        <f t="shared" si="23"/>
        <v>-1287880.8421052545</v>
      </c>
      <c r="I45" s="17">
        <f t="shared" si="23"/>
        <v>-74570.571428567171</v>
      </c>
      <c r="J45" s="17">
        <f t="shared" si="23"/>
        <v>2638811.0810810663</v>
      </c>
      <c r="K45" s="17">
        <f t="shared" si="23"/>
        <v>1592014.2285714117</v>
      </c>
      <c r="L45" s="17">
        <f t="shared" si="23"/>
        <v>-4500464.2424242692</v>
      </c>
      <c r="M45" s="17">
        <f t="shared" si="23"/>
        <v>892588.0303029716</v>
      </c>
      <c r="N45" s="17">
        <f t="shared" ref="N45:P45" si="24">N38+N43</f>
        <v>-2174002.0294116959</v>
      </c>
      <c r="O45" s="17">
        <f t="shared" si="24"/>
        <v>-1406348.3714285791</v>
      </c>
      <c r="P45" s="17">
        <f t="shared" si="24"/>
        <v>-433388.41935484111</v>
      </c>
      <c r="Q45" s="17">
        <f t="shared" ref="Q45:R45" si="25">Q38+Q43</f>
        <v>-1807873.6666666642</v>
      </c>
      <c r="R45" s="17">
        <f t="shared" si="25"/>
        <v>-474302.85714280605</v>
      </c>
      <c r="S45" s="17">
        <f t="shared" ref="S45:T45" si="26">S38+S43</f>
        <v>3406724.9090909436</v>
      </c>
      <c r="T45" s="17">
        <f t="shared" si="26"/>
        <v>8088898.4736842588</v>
      </c>
      <c r="U45" s="17">
        <f t="shared" ref="U45:V45" si="27">U38+U43</f>
        <v>11426719.550000004</v>
      </c>
      <c r="V45" s="17">
        <f t="shared" si="27"/>
        <v>8334957.9999999665</v>
      </c>
      <c r="W45" s="17">
        <f t="shared" ref="W45:X45" si="28">W38+W43</f>
        <v>13237878.809523866</v>
      </c>
      <c r="X45" s="17">
        <f t="shared" si="28"/>
        <v>-1182372.4545454308</v>
      </c>
      <c r="Y45" s="17">
        <f t="shared" ref="Y45:Z45" si="29">Y38+Y43</f>
        <v>5784664.1904762238</v>
      </c>
      <c r="Z45" s="17">
        <f t="shared" si="29"/>
        <v>9172936.0476190597</v>
      </c>
    </row>
    <row r="46" spans="1:29" x14ac:dyDescent="0.2">
      <c r="A46" s="21"/>
      <c r="B46" s="22"/>
      <c r="C46" s="22"/>
      <c r="D46" s="22"/>
      <c r="E46" s="22"/>
      <c r="F46" s="22"/>
      <c r="G46" s="22"/>
      <c r="H46" s="22"/>
      <c r="I46" s="22"/>
      <c r="J46" s="22"/>
      <c r="K46" s="22"/>
      <c r="L46" s="22"/>
      <c r="M46" s="22"/>
      <c r="N46" s="22"/>
      <c r="O46" s="22"/>
    </row>
    <row r="47" spans="1:29" x14ac:dyDescent="0.2">
      <c r="A47" s="21"/>
      <c r="B47" s="22"/>
      <c r="C47" s="22"/>
      <c r="D47" s="22"/>
      <c r="E47" s="22"/>
      <c r="F47" s="22"/>
      <c r="G47" s="22"/>
      <c r="H47" s="22"/>
      <c r="I47" s="22"/>
      <c r="J47" s="22"/>
      <c r="K47" s="22"/>
      <c r="L47" s="22"/>
      <c r="M47" s="22"/>
      <c r="N47" s="22"/>
      <c r="O47" s="22"/>
    </row>
    <row r="48" spans="1:29" ht="12.75" customHeight="1" x14ac:dyDescent="0.2">
      <c r="A48" s="23" t="s">
        <v>114</v>
      </c>
      <c r="B48" s="22"/>
      <c r="C48" s="22"/>
      <c r="D48" s="22"/>
      <c r="E48" s="22"/>
      <c r="F48" s="22"/>
      <c r="G48" s="22"/>
      <c r="H48" s="22"/>
      <c r="I48" s="22"/>
      <c r="J48" s="22"/>
      <c r="K48" s="22"/>
      <c r="L48" s="22"/>
      <c r="M48" s="22"/>
      <c r="N48" s="22"/>
      <c r="O48" s="22"/>
    </row>
    <row r="49" spans="1:29" s="6" customFormat="1" ht="12.75" customHeight="1" x14ac:dyDescent="0.2">
      <c r="A49" s="6" t="s">
        <v>70</v>
      </c>
      <c r="B49" s="14"/>
      <c r="C49" s="14"/>
      <c r="D49" s="14"/>
      <c r="E49" s="14"/>
      <c r="F49" s="14"/>
      <c r="G49" s="14">
        <v>9405893.8000000007</v>
      </c>
      <c r="H49" s="14">
        <v>13446382.210526301</v>
      </c>
      <c r="I49" s="14">
        <v>15051365.199999999</v>
      </c>
      <c r="J49" s="14">
        <v>19962088.1621622</v>
      </c>
      <c r="K49" s="14">
        <v>22835034.914285701</v>
      </c>
      <c r="L49" s="14">
        <v>28615353.666666701</v>
      </c>
      <c r="M49" s="14">
        <v>35663731</v>
      </c>
      <c r="N49" s="14">
        <v>25566440</v>
      </c>
      <c r="O49" s="14">
        <v>33773345</v>
      </c>
      <c r="P49" s="14">
        <v>37345226</v>
      </c>
      <c r="Q49" s="14">
        <v>53303914</v>
      </c>
      <c r="R49" s="14">
        <v>46964737</v>
      </c>
      <c r="S49" s="14">
        <v>58851470</v>
      </c>
      <c r="T49" s="14">
        <v>54425102</v>
      </c>
      <c r="U49" s="14">
        <v>53307510</v>
      </c>
      <c r="V49" s="14">
        <v>49534278</v>
      </c>
      <c r="W49" s="14">
        <v>53563974</v>
      </c>
      <c r="X49" s="14">
        <v>74845523</v>
      </c>
      <c r="Y49" s="14">
        <v>70432352</v>
      </c>
      <c r="Z49" s="14">
        <v>70068686</v>
      </c>
    </row>
    <row r="50" spans="1:29" s="6" customFormat="1" ht="12.75" customHeight="1" x14ac:dyDescent="0.2">
      <c r="A50" s="6" t="s">
        <v>68</v>
      </c>
      <c r="B50" s="14"/>
      <c r="C50" s="14"/>
      <c r="D50" s="14"/>
      <c r="E50" s="14"/>
      <c r="F50" s="14"/>
      <c r="G50" s="14">
        <v>26473031.088888898</v>
      </c>
      <c r="H50" s="14">
        <v>25554226.710526299</v>
      </c>
      <c r="I50" s="14">
        <v>23772074.199999999</v>
      </c>
      <c r="J50" s="14">
        <v>23152272.513513502</v>
      </c>
      <c r="K50" s="14">
        <v>22838742.057142898</v>
      </c>
      <c r="L50" s="14">
        <v>23947323.272727299</v>
      </c>
      <c r="M50" s="14">
        <v>26408454</v>
      </c>
      <c r="N50" s="14">
        <v>26867573</v>
      </c>
      <c r="O50" s="14">
        <v>36914297</v>
      </c>
      <c r="P50" s="14">
        <v>42107878</v>
      </c>
      <c r="Q50" s="14">
        <v>44332014</v>
      </c>
      <c r="R50" s="14">
        <v>38731794</v>
      </c>
      <c r="S50" s="14">
        <v>49976926</v>
      </c>
      <c r="T50" s="14">
        <v>60542632</v>
      </c>
      <c r="U50" s="14">
        <v>51468182</v>
      </c>
      <c r="V50" s="14">
        <v>59310023.478260897</v>
      </c>
      <c r="W50" s="14">
        <v>81224629</v>
      </c>
      <c r="X50" s="14">
        <v>99848459</v>
      </c>
      <c r="Y50" s="14">
        <v>104260727</v>
      </c>
      <c r="Z50" s="14">
        <v>125912649</v>
      </c>
    </row>
    <row r="51" spans="1:29" s="6" customFormat="1" ht="12.75" customHeight="1" x14ac:dyDescent="0.2">
      <c r="A51" s="6" t="s">
        <v>82</v>
      </c>
      <c r="B51" s="14"/>
      <c r="C51" s="14"/>
      <c r="D51" s="14"/>
      <c r="E51" s="14"/>
      <c r="F51" s="14"/>
      <c r="G51" s="14">
        <v>3439029.1111111101</v>
      </c>
      <c r="H51" s="14">
        <v>5936368.3947368404</v>
      </c>
      <c r="I51" s="14">
        <v>3891588.6</v>
      </c>
      <c r="J51" s="14">
        <v>4025401.9459459502</v>
      </c>
      <c r="K51" s="14">
        <v>665985.68571428605</v>
      </c>
      <c r="L51" s="14">
        <v>4715250.5151515203</v>
      </c>
      <c r="M51" s="14">
        <v>7696737</v>
      </c>
      <c r="N51" s="14">
        <v>1966712</v>
      </c>
      <c r="O51" s="14">
        <v>2256543</v>
      </c>
      <c r="P51" s="14">
        <v>4481326</v>
      </c>
      <c r="Q51" s="14">
        <v>6292707</v>
      </c>
      <c r="R51" s="14">
        <v>4231880</v>
      </c>
      <c r="S51" s="14">
        <v>13107853</v>
      </c>
      <c r="T51" s="14">
        <v>11672298</v>
      </c>
      <c r="U51" s="14">
        <v>6485630</v>
      </c>
      <c r="V51" s="14">
        <v>11667827.521739099</v>
      </c>
      <c r="W51" s="14">
        <v>25764975</v>
      </c>
      <c r="X51" s="14">
        <v>15791217</v>
      </c>
      <c r="Y51" s="14">
        <v>25830266</v>
      </c>
      <c r="Z51" s="14">
        <v>25705998</v>
      </c>
    </row>
    <row r="52" spans="1:29" s="12" customFormat="1" ht="12.75" customHeight="1" x14ac:dyDescent="0.2">
      <c r="A52" s="12" t="s">
        <v>83</v>
      </c>
      <c r="B52" s="16"/>
      <c r="C52" s="16"/>
      <c r="D52" s="16"/>
      <c r="E52" s="16"/>
      <c r="F52" s="16"/>
      <c r="G52" s="16">
        <v>39317954</v>
      </c>
      <c r="H52" s="16">
        <v>44936977.315789498</v>
      </c>
      <c r="I52" s="16">
        <v>42715028</v>
      </c>
      <c r="J52" s="16">
        <v>47139762.621621601</v>
      </c>
      <c r="K52" s="16">
        <v>46339762.6571429</v>
      </c>
      <c r="L52" s="16">
        <v>57277927.454545498</v>
      </c>
      <c r="M52" s="16">
        <v>69768922</v>
      </c>
      <c r="N52" s="16">
        <v>54400725</v>
      </c>
      <c r="O52" s="16">
        <v>72944185</v>
      </c>
      <c r="P52" s="16">
        <v>83934430</v>
      </c>
      <c r="Q52" s="16">
        <v>103928635</v>
      </c>
      <c r="R52" s="16">
        <v>89928411</v>
      </c>
      <c r="S52" s="16">
        <v>121936249</v>
      </c>
      <c r="T52" s="16">
        <v>126640032</v>
      </c>
      <c r="U52" s="16">
        <v>111261322</v>
      </c>
      <c r="V52" s="16">
        <v>120512129</v>
      </c>
      <c r="W52" s="16">
        <v>160553578</v>
      </c>
      <c r="X52" s="16">
        <v>190485199</v>
      </c>
      <c r="Y52" s="16">
        <v>200523345</v>
      </c>
      <c r="Z52" s="16">
        <v>221687333</v>
      </c>
    </row>
    <row r="53" spans="1:29" s="6" customFormat="1" ht="12.75" customHeight="1" x14ac:dyDescent="0.2">
      <c r="A53" s="12" t="s">
        <v>41</v>
      </c>
      <c r="B53" s="26"/>
      <c r="C53" s="26"/>
      <c r="D53" s="26"/>
      <c r="E53" s="26"/>
      <c r="F53" s="26"/>
      <c r="G53" s="26">
        <v>4934172</v>
      </c>
      <c r="H53" s="26">
        <v>6145623</v>
      </c>
      <c r="I53" s="26">
        <v>9027024</v>
      </c>
      <c r="J53" s="26">
        <v>10058422</v>
      </c>
      <c r="K53" s="26">
        <v>13844963.314285699</v>
      </c>
      <c r="L53" s="26">
        <v>10300038.4545455</v>
      </c>
      <c r="M53" s="26">
        <v>10178648</v>
      </c>
      <c r="N53" s="26">
        <v>11943506</v>
      </c>
      <c r="O53" s="26">
        <v>11096170</v>
      </c>
      <c r="P53" s="26">
        <v>16279609</v>
      </c>
      <c r="Q53" s="26">
        <v>15710756</v>
      </c>
      <c r="R53" s="26">
        <v>17052293</v>
      </c>
      <c r="S53" s="26">
        <v>27610307</v>
      </c>
      <c r="T53" s="26">
        <v>30393776</v>
      </c>
      <c r="U53" s="26">
        <v>37455194</v>
      </c>
      <c r="V53" s="26">
        <v>39609262.434782602</v>
      </c>
      <c r="W53" s="26">
        <v>50214402</v>
      </c>
      <c r="X53" s="26">
        <v>32979384</v>
      </c>
      <c r="Y53" s="91">
        <v>49405964</v>
      </c>
      <c r="Z53" s="91">
        <v>62325845</v>
      </c>
      <c r="AA53" s="12"/>
      <c r="AB53" s="12"/>
      <c r="AC53" s="12"/>
    </row>
    <row r="54" spans="1:29" s="15" customFormat="1" ht="12.75" customHeight="1" x14ac:dyDescent="0.2">
      <c r="A54" s="15" t="s">
        <v>42</v>
      </c>
      <c r="B54" s="16"/>
      <c r="C54" s="16"/>
      <c r="D54" s="16"/>
      <c r="E54" s="16"/>
      <c r="F54" s="16"/>
      <c r="G54" s="16">
        <v>44252126.2444444</v>
      </c>
      <c r="H54" s="16">
        <v>51082600.473684199</v>
      </c>
      <c r="I54" s="16">
        <v>51742052.399999999</v>
      </c>
      <c r="J54" s="16">
        <v>57198184.783783801</v>
      </c>
      <c r="K54" s="16">
        <v>60184725.971428603</v>
      </c>
      <c r="L54" s="16">
        <v>67577965.909090906</v>
      </c>
      <c r="M54" s="16">
        <v>79947570</v>
      </c>
      <c r="N54" s="16">
        <v>66344231</v>
      </c>
      <c r="O54" s="16">
        <v>84040355</v>
      </c>
      <c r="P54" s="16">
        <v>100214039</v>
      </c>
      <c r="Q54" s="16">
        <v>119639391</v>
      </c>
      <c r="R54" s="16">
        <v>106980704</v>
      </c>
      <c r="S54" s="16">
        <v>149546556</v>
      </c>
      <c r="T54" s="16">
        <v>157033808</v>
      </c>
      <c r="U54" s="16">
        <v>148716516</v>
      </c>
      <c r="V54" s="16">
        <v>160121391.43478301</v>
      </c>
      <c r="W54" s="16">
        <v>210767980</v>
      </c>
      <c r="X54" s="16">
        <v>223464583</v>
      </c>
      <c r="Y54" s="91">
        <v>249929309</v>
      </c>
      <c r="Z54" s="91">
        <v>284013178</v>
      </c>
    </row>
    <row r="55" spans="1:29" s="6" customFormat="1" ht="11.25" customHeight="1" x14ac:dyDescent="0.2">
      <c r="B55" s="14"/>
      <c r="C55" s="14"/>
      <c r="D55" s="14"/>
      <c r="E55" s="14"/>
      <c r="F55" s="14"/>
      <c r="G55" s="14"/>
      <c r="H55" s="14"/>
      <c r="I55" s="14"/>
      <c r="J55" s="14"/>
      <c r="K55" s="14"/>
      <c r="L55" s="14"/>
      <c r="M55" s="14"/>
      <c r="N55" s="14"/>
      <c r="O55" s="14"/>
    </row>
    <row r="56" spans="1:29" s="6" customFormat="1" ht="12.75" customHeight="1" x14ac:dyDescent="0.2">
      <c r="A56" s="6" t="s">
        <v>51</v>
      </c>
      <c r="B56" s="14"/>
      <c r="C56" s="14"/>
      <c r="D56" s="14"/>
      <c r="E56" s="14"/>
      <c r="F56" s="14"/>
      <c r="G56" s="14">
        <v>2980777.6666666698</v>
      </c>
      <c r="H56" s="14">
        <v>3740148.6578947399</v>
      </c>
      <c r="I56" s="14">
        <v>4293510</v>
      </c>
      <c r="J56" s="14">
        <v>6499191</v>
      </c>
      <c r="K56" s="14">
        <v>4083259.2285714298</v>
      </c>
      <c r="L56" s="14">
        <v>4360567.5757575799</v>
      </c>
      <c r="M56" s="14">
        <v>10717367</v>
      </c>
      <c r="N56" s="14">
        <v>-596571</v>
      </c>
      <c r="O56" s="14">
        <v>4084930</v>
      </c>
      <c r="P56" s="14">
        <v>9388274</v>
      </c>
      <c r="Q56" s="14">
        <v>3633640</v>
      </c>
      <c r="R56" s="14">
        <v>-778338</v>
      </c>
      <c r="S56" s="14">
        <v>6668567</v>
      </c>
      <c r="T56" s="14">
        <v>20980518</v>
      </c>
      <c r="U56" s="14">
        <v>20518027</v>
      </c>
      <c r="V56" s="14">
        <v>26921591</v>
      </c>
      <c r="W56" s="14">
        <v>50147714</v>
      </c>
      <c r="X56" s="14">
        <v>44221919</v>
      </c>
      <c r="Y56" s="92">
        <v>55227454</v>
      </c>
      <c r="Z56" s="92">
        <v>69651732</v>
      </c>
    </row>
    <row r="57" spans="1:29" s="12" customFormat="1" ht="12.75" customHeight="1" x14ac:dyDescent="0.2">
      <c r="A57" s="6" t="s">
        <v>43</v>
      </c>
      <c r="B57" s="14"/>
      <c r="C57" s="14"/>
      <c r="D57" s="14"/>
      <c r="E57" s="14"/>
      <c r="F57" s="14"/>
      <c r="G57" s="14">
        <v>36385486.977777801</v>
      </c>
      <c r="H57" s="14">
        <v>40734040</v>
      </c>
      <c r="I57" s="14">
        <v>39502549</v>
      </c>
      <c r="J57" s="14">
        <v>41649225</v>
      </c>
      <c r="K57" s="14">
        <v>46796483.857142903</v>
      </c>
      <c r="L57" s="14">
        <v>54742699.818181798</v>
      </c>
      <c r="M57" s="14">
        <v>57940832</v>
      </c>
      <c r="N57" s="14">
        <v>58280425</v>
      </c>
      <c r="O57" s="14">
        <v>70575079</v>
      </c>
      <c r="P57" s="14">
        <v>78142979</v>
      </c>
      <c r="Q57" s="14">
        <v>100144554</v>
      </c>
      <c r="R57" s="14">
        <v>94580417</v>
      </c>
      <c r="S57" s="14">
        <v>119156434</v>
      </c>
      <c r="T57" s="14">
        <v>112947368</v>
      </c>
      <c r="U57" s="14">
        <v>105126084</v>
      </c>
      <c r="V57" s="14">
        <v>110655676.26086999</v>
      </c>
      <c r="W57" s="14">
        <v>131046106</v>
      </c>
      <c r="X57" s="14">
        <v>160446234</v>
      </c>
      <c r="Y57" s="14">
        <v>172048348</v>
      </c>
      <c r="Z57" s="14">
        <v>177818248</v>
      </c>
    </row>
    <row r="58" spans="1:29" s="6" customFormat="1" ht="12.75" customHeight="1" x14ac:dyDescent="0.2">
      <c r="A58" s="6" t="s">
        <v>44</v>
      </c>
      <c r="B58" s="14"/>
      <c r="C58" s="14"/>
      <c r="D58" s="14"/>
      <c r="E58" s="14"/>
      <c r="F58" s="14"/>
      <c r="G58" s="14">
        <v>4885861.5999999996</v>
      </c>
      <c r="H58" s="14">
        <v>6608411</v>
      </c>
      <c r="I58" s="14">
        <v>7945993</v>
      </c>
      <c r="J58" s="14">
        <v>9049769</v>
      </c>
      <c r="K58" s="14">
        <v>9304982.8857142907</v>
      </c>
      <c r="L58" s="14">
        <v>8474698.5151515193</v>
      </c>
      <c r="M58" s="14">
        <v>11289371</v>
      </c>
      <c r="N58" s="14">
        <v>8660377</v>
      </c>
      <c r="O58" s="14">
        <v>9380346</v>
      </c>
      <c r="P58" s="14">
        <v>12682786</v>
      </c>
      <c r="Q58" s="14">
        <v>15861197</v>
      </c>
      <c r="R58" s="14">
        <v>13178625</v>
      </c>
      <c r="S58" s="14">
        <v>23721555</v>
      </c>
      <c r="T58" s="14">
        <v>23105922</v>
      </c>
      <c r="U58" s="14">
        <v>23072405</v>
      </c>
      <c r="V58" s="14">
        <v>22544124.173912998</v>
      </c>
      <c r="W58" s="14">
        <v>29574160</v>
      </c>
      <c r="X58" s="14">
        <v>18796430</v>
      </c>
      <c r="Y58" s="14">
        <v>22653507</v>
      </c>
      <c r="Z58" s="14">
        <v>36543198</v>
      </c>
    </row>
    <row r="59" spans="1:29" s="15" customFormat="1" ht="12.75" customHeight="1" x14ac:dyDescent="0.2">
      <c r="A59" s="15" t="s">
        <v>136</v>
      </c>
      <c r="B59" s="16"/>
      <c r="C59" s="16"/>
      <c r="D59" s="16"/>
      <c r="E59" s="16"/>
      <c r="F59" s="16"/>
      <c r="G59" s="16">
        <f t="shared" ref="G59:M59" si="30">SUM(G56:G58)</f>
        <v>44252126.244444475</v>
      </c>
      <c r="H59" s="16">
        <f t="shared" si="30"/>
        <v>51082599.657894738</v>
      </c>
      <c r="I59" s="16">
        <f t="shared" si="30"/>
        <v>51742052</v>
      </c>
      <c r="J59" s="16">
        <f t="shared" si="30"/>
        <v>57198185</v>
      </c>
      <c r="K59" s="16">
        <f t="shared" si="30"/>
        <v>60184725.971428625</v>
      </c>
      <c r="L59" s="16">
        <f t="shared" si="30"/>
        <v>67577965.909090891</v>
      </c>
      <c r="M59" s="16">
        <f t="shared" si="30"/>
        <v>79947570</v>
      </c>
      <c r="N59" s="16">
        <f t="shared" ref="N59:O59" si="31">SUM(N56:N58)</f>
        <v>66344231</v>
      </c>
      <c r="O59" s="16">
        <f t="shared" si="31"/>
        <v>84040355</v>
      </c>
      <c r="P59" s="16">
        <f t="shared" ref="P59:Q59" si="32">SUM(P56:P58)</f>
        <v>100214039</v>
      </c>
      <c r="Q59" s="16">
        <f t="shared" si="32"/>
        <v>119639391</v>
      </c>
      <c r="R59" s="16">
        <f t="shared" ref="R59:U59" si="33">SUM(R56:R58)</f>
        <v>106980704</v>
      </c>
      <c r="S59" s="16">
        <f t="shared" si="33"/>
        <v>149546556</v>
      </c>
      <c r="T59" s="16">
        <f t="shared" si="33"/>
        <v>157033808</v>
      </c>
      <c r="U59" s="16">
        <f t="shared" si="33"/>
        <v>148716516</v>
      </c>
      <c r="V59" s="16">
        <f t="shared" ref="V59:W59" si="34">SUM(V56:V58)</f>
        <v>160121391.43478298</v>
      </c>
      <c r="W59" s="16">
        <f t="shared" si="34"/>
        <v>210767980</v>
      </c>
      <c r="X59" s="16">
        <f t="shared" ref="X59" si="35">SUM(X56:X58)</f>
        <v>223464583</v>
      </c>
      <c r="Y59" s="16">
        <f t="shared" ref="Y59:Z59" si="36">SUM(Y56:Y58)</f>
        <v>249929309</v>
      </c>
      <c r="Z59" s="16">
        <f t="shared" si="36"/>
        <v>284013178</v>
      </c>
    </row>
    <row r="60" spans="1:29" ht="11.25" customHeight="1" x14ac:dyDescent="0.2">
      <c r="A60" s="21"/>
      <c r="B60" s="22"/>
      <c r="C60" s="22"/>
      <c r="D60" s="22"/>
      <c r="E60" s="22"/>
      <c r="F60" s="22"/>
      <c r="G60" s="22"/>
      <c r="H60" s="22"/>
      <c r="I60" s="22"/>
      <c r="J60" s="22"/>
      <c r="K60" s="22"/>
      <c r="L60" s="22"/>
      <c r="M60" s="22"/>
      <c r="N60" s="22"/>
      <c r="O60" s="22"/>
    </row>
    <row r="61" spans="1:29" x14ac:dyDescent="0.2">
      <c r="A61" s="21"/>
      <c r="B61" s="22"/>
      <c r="C61" s="22"/>
      <c r="D61" s="22"/>
      <c r="E61" s="22"/>
      <c r="F61" s="22"/>
      <c r="G61" s="22"/>
      <c r="H61" s="22"/>
      <c r="I61" s="22"/>
      <c r="J61" s="22"/>
      <c r="K61" s="22"/>
      <c r="L61" s="22"/>
      <c r="M61" s="22"/>
      <c r="N61" s="22"/>
      <c r="O61" s="22"/>
    </row>
    <row r="62" spans="1:29" ht="15" customHeight="1" x14ac:dyDescent="0.2">
      <c r="A62" s="11" t="s">
        <v>98</v>
      </c>
      <c r="B62" s="22"/>
      <c r="C62" s="22"/>
      <c r="D62" s="22"/>
      <c r="E62" s="22"/>
      <c r="F62" s="22"/>
      <c r="G62" s="22"/>
      <c r="H62" s="22"/>
      <c r="I62" s="22"/>
      <c r="J62" s="22"/>
      <c r="K62" s="22"/>
      <c r="L62" s="22"/>
      <c r="M62" s="22"/>
      <c r="N62" s="22"/>
      <c r="O62" s="22"/>
    </row>
    <row r="63" spans="1:29" s="28" customFormat="1" ht="12.75" customHeight="1" x14ac:dyDescent="0.2">
      <c r="A63" s="28" t="s">
        <v>137</v>
      </c>
      <c r="G63" s="28">
        <f t="shared" ref="G63:M63" si="37">(G45+G42)*100/G59</f>
        <v>-0.34006170122100737</v>
      </c>
      <c r="H63" s="28">
        <f t="shared" si="37"/>
        <v>1.3717061437503657</v>
      </c>
      <c r="I63" s="28">
        <f t="shared" si="37"/>
        <v>3.1998429992135464</v>
      </c>
      <c r="J63" s="28">
        <f t="shared" si="37"/>
        <v>8.0597856052269243</v>
      </c>
      <c r="K63" s="28">
        <f t="shared" si="37"/>
        <v>7.1206229809966608</v>
      </c>
      <c r="L63" s="28">
        <f t="shared" si="37"/>
        <v>5.126288260871263</v>
      </c>
      <c r="M63" s="28">
        <f t="shared" si="37"/>
        <v>4.9906170135039396</v>
      </c>
      <c r="N63" s="28">
        <f t="shared" ref="N63:O63" si="38">(N45+N42)*100/N59</f>
        <v>3.7115133199573962</v>
      </c>
      <c r="O63" s="28">
        <f t="shared" si="38"/>
        <v>3.1044474152583255</v>
      </c>
      <c r="P63" s="28">
        <f t="shared" ref="P63:Q63" si="39">(P45+P42)*100/P59</f>
        <v>3.4628986270528013</v>
      </c>
      <c r="Q63" s="28">
        <f t="shared" si="39"/>
        <v>3.9596326040587555</v>
      </c>
      <c r="R63" s="28">
        <f t="shared" ref="R63:S63" si="40">(R45+R42)*100/R59</f>
        <v>5.680892829848263</v>
      </c>
      <c r="S63" s="28">
        <f t="shared" si="40"/>
        <v>8.4405152794631686</v>
      </c>
      <c r="T63" s="28">
        <f t="shared" ref="T63:U63" si="41">(T45+T42)*100/T59</f>
        <v>8.580351355731155</v>
      </c>
      <c r="U63" s="28">
        <f t="shared" si="41"/>
        <v>10.491579529741005</v>
      </c>
      <c r="V63" s="28">
        <f t="shared" ref="V63:W63" si="42">(V45+V42)*100/V59</f>
        <v>7.835521494695679</v>
      </c>
      <c r="W63" s="28">
        <f t="shared" si="42"/>
        <v>8.9090751875706484</v>
      </c>
      <c r="X63" s="28">
        <f t="shared" ref="X63" si="43">(X45+X42)*100/X59</f>
        <v>1.6810151725271691</v>
      </c>
      <c r="Y63" s="28">
        <f t="shared" ref="Y63:Z63" si="44">(Y45+Y42)*100/Y59</f>
        <v>4.093096656573489</v>
      </c>
      <c r="Z63" s="28">
        <f t="shared" si="44"/>
        <v>5.4280189236920053</v>
      </c>
    </row>
    <row r="64" spans="1:29" s="28" customFormat="1" ht="12.75" customHeight="1" x14ac:dyDescent="0.2">
      <c r="A64" s="28" t="s">
        <v>57</v>
      </c>
      <c r="B64" s="28">
        <f t="shared" ref="B64:M64" si="45">(B38/B14)*100</f>
        <v>8.6593023480587767</v>
      </c>
      <c r="C64" s="28">
        <f t="shared" si="45"/>
        <v>6.8212659130227378</v>
      </c>
      <c r="D64" s="28">
        <f t="shared" si="45"/>
        <v>1.4761019423661643</v>
      </c>
      <c r="E64" s="28">
        <f t="shared" si="45"/>
        <v>3.7212160487374248</v>
      </c>
      <c r="F64" s="28">
        <f t="shared" si="45"/>
        <v>-2.5497503103830828</v>
      </c>
      <c r="G64" s="28">
        <f t="shared" si="45"/>
        <v>-1.9366595546614196</v>
      </c>
      <c r="H64" s="28">
        <f t="shared" si="45"/>
        <v>2.541287508627236</v>
      </c>
      <c r="I64" s="28">
        <f t="shared" si="45"/>
        <v>5.5596890918214141</v>
      </c>
      <c r="J64" s="28">
        <f t="shared" si="45"/>
        <v>14.034616908963581</v>
      </c>
      <c r="K64" s="28">
        <f t="shared" si="45"/>
        <v>13.216070884104166</v>
      </c>
      <c r="L64" s="28">
        <f t="shared" si="45"/>
        <v>8.7054272199374836</v>
      </c>
      <c r="M64" s="28">
        <f t="shared" si="45"/>
        <v>4.4965583306168702</v>
      </c>
      <c r="N64" s="28">
        <f t="shared" ref="N64:O64" si="46">(N38/N14)*100</f>
        <v>7.0077787678341243</v>
      </c>
      <c r="O64" s="28">
        <f t="shared" si="46"/>
        <v>7.1972364090644847</v>
      </c>
      <c r="P64" s="28">
        <f t="shared" ref="P64:Q64" si="47">(P38/P14)*100</f>
        <v>4.9290710286239392</v>
      </c>
      <c r="Q64" s="28">
        <f t="shared" si="47"/>
        <v>6.9838593129882955</v>
      </c>
      <c r="R64" s="28">
        <f t="shared" ref="R64:S64" si="48">(R38/R14)*100</f>
        <v>10.326570942120471</v>
      </c>
      <c r="S64" s="28">
        <f t="shared" si="48"/>
        <v>15.732029311314347</v>
      </c>
      <c r="T64" s="28">
        <f t="shared" ref="T64:U64" si="49">(T38/T14)*100</f>
        <v>12.702468185302848</v>
      </c>
      <c r="U64" s="28">
        <f t="shared" si="49"/>
        <v>12.273129958408497</v>
      </c>
      <c r="V64" s="28">
        <f t="shared" ref="V64:W64" si="50">(V38/V14)*100</f>
        <v>10.963399125559821</v>
      </c>
      <c r="W64" s="28">
        <f t="shared" si="50"/>
        <v>19.719061784709453</v>
      </c>
      <c r="X64" s="28">
        <f t="shared" ref="X64" si="51">(X38/X14)*100</f>
        <v>5.2741871502781423</v>
      </c>
      <c r="Y64" s="28">
        <f t="shared" ref="Y64:Z64" si="52">(Y38/Y14)*100</f>
        <v>8.834619114650172</v>
      </c>
      <c r="Z64" s="28">
        <f t="shared" si="52"/>
        <v>10.603980788157745</v>
      </c>
    </row>
    <row r="65" spans="1:26" s="28" customFormat="1" ht="12.75" customHeight="1" x14ac:dyDescent="0.2">
      <c r="A65" s="28" t="s">
        <v>99</v>
      </c>
      <c r="G65" s="28">
        <f>IF(G56&gt;0,(G45/G56)*100," ")</f>
        <v>-94.687724109580458</v>
      </c>
      <c r="H65" s="28">
        <f t="shared" ref="H65:M65" si="53">IF(H56&gt;0,(H45/H56)*100," ")</f>
        <v>-34.433947949817018</v>
      </c>
      <c r="I65" s="28">
        <f t="shared" si="53"/>
        <v>-1.7368207231045734</v>
      </c>
      <c r="J65" s="28">
        <f t="shared" si="53"/>
        <v>40.602146960768906</v>
      </c>
      <c r="K65" s="28">
        <f t="shared" si="53"/>
        <v>38.988811129887388</v>
      </c>
      <c r="L65" s="28">
        <f t="shared" si="53"/>
        <v>-103.20822150410969</v>
      </c>
      <c r="M65" s="28">
        <f t="shared" si="53"/>
        <v>8.3284264717534775</v>
      </c>
      <c r="N65" s="28" t="str">
        <f t="shared" ref="N65:O65" si="54">IF(N56&gt;0,(N45/N56)*100," ")</f>
        <v xml:space="preserve"> </v>
      </c>
      <c r="O65" s="28">
        <f t="shared" si="54"/>
        <v>-34.427722664245877</v>
      </c>
      <c r="P65" s="28">
        <f t="shared" ref="P65:R65" si="55">IF(P56&gt;0,(P45/P56)*100," ")</f>
        <v>-4.6162736553581745</v>
      </c>
      <c r="Q65" s="28">
        <f t="shared" si="55"/>
        <v>-49.75379142310917</v>
      </c>
      <c r="R65" s="28" t="str">
        <f t="shared" si="55"/>
        <v xml:space="preserve"> </v>
      </c>
      <c r="S65" s="28">
        <f t="shared" ref="S65:T65" si="56">IF(S56&gt;0,(S45/S56)*100," ")</f>
        <v>51.08631148327585</v>
      </c>
      <c r="T65" s="28">
        <f t="shared" si="56"/>
        <v>38.55433156456985</v>
      </c>
      <c r="U65" s="28">
        <f t="shared" ref="U65:V65" si="57">IF(U56&gt;0,(U45/U56)*100," ")</f>
        <v>55.69112249438021</v>
      </c>
      <c r="V65" s="28">
        <f t="shared" si="57"/>
        <v>30.960124162052555</v>
      </c>
      <c r="W65" s="28">
        <f t="shared" ref="W65:X65" si="58">IF(W56&gt;0,(W45/W56)*100," ")</f>
        <v>26.397771211512982</v>
      </c>
      <c r="X65" s="28">
        <f t="shared" si="58"/>
        <v>-2.6737248886585649</v>
      </c>
      <c r="Y65" s="28">
        <f t="shared" ref="Y65:Z65" si="59">IF(Y56&gt;0,(Y45/Y56)*100," ")</f>
        <v>10.474254689481475</v>
      </c>
      <c r="Z65" s="28">
        <f t="shared" si="59"/>
        <v>13.169717082726759</v>
      </c>
    </row>
    <row r="66" spans="1:26" s="28" customFormat="1" ht="12.75" customHeight="1" x14ac:dyDescent="0.2">
      <c r="A66" s="28" t="s">
        <v>100</v>
      </c>
      <c r="B66" s="34"/>
      <c r="C66" s="34"/>
      <c r="D66" s="34"/>
      <c r="E66" s="34"/>
      <c r="F66" s="34"/>
      <c r="G66" s="28">
        <f>(G53/G58)*100</f>
        <v>100.98877954299812</v>
      </c>
      <c r="H66" s="28">
        <f t="shared" ref="H66:M66" si="60">(H53/H58)*100</f>
        <v>92.99698520567199</v>
      </c>
      <c r="I66" s="28">
        <f t="shared" si="60"/>
        <v>113.60473134068958</v>
      </c>
      <c r="J66" s="28">
        <f t="shared" si="60"/>
        <v>111.14562150702409</v>
      </c>
      <c r="K66" s="28">
        <f t="shared" si="60"/>
        <v>148.79085200190457</v>
      </c>
      <c r="L66" s="28">
        <f t="shared" si="60"/>
        <v>121.53870059366172</v>
      </c>
      <c r="M66" s="28">
        <f t="shared" si="60"/>
        <v>90.161338483782671</v>
      </c>
      <c r="N66" s="28">
        <f t="shared" ref="N66:O66" si="61">(N53/N58)*100</f>
        <v>137.90976997883578</v>
      </c>
      <c r="O66" s="28">
        <f t="shared" si="61"/>
        <v>118.29169201221362</v>
      </c>
      <c r="P66" s="28">
        <f t="shared" ref="P66:Q66" si="62">(P53/P58)*100</f>
        <v>128.35988086529252</v>
      </c>
      <c r="Q66" s="28">
        <f t="shared" si="62"/>
        <v>99.051515468851434</v>
      </c>
      <c r="R66" s="28">
        <f t="shared" ref="R66:S66" si="63">(R53/R58)*100</f>
        <v>129.39356723482155</v>
      </c>
      <c r="S66" s="28">
        <f t="shared" si="63"/>
        <v>116.39332666007772</v>
      </c>
      <c r="T66" s="28">
        <f t="shared" ref="T66:U66" si="64">(T53/T58)*100</f>
        <v>131.54106553289674</v>
      </c>
      <c r="U66" s="28">
        <f t="shared" si="64"/>
        <v>162.33762366775375</v>
      </c>
      <c r="V66" s="28">
        <f t="shared" ref="V66:W66" si="65">(V53/V58)*100</f>
        <v>175.6966122490426</v>
      </c>
      <c r="W66" s="28">
        <f t="shared" si="65"/>
        <v>169.79147336729091</v>
      </c>
      <c r="X66" s="28">
        <f t="shared" ref="X66" si="66">(X53/X58)*100</f>
        <v>175.4555732125728</v>
      </c>
      <c r="Y66" s="28">
        <f t="shared" ref="Y66:Z66" si="67">(Y53/Y58)*100</f>
        <v>218.09410790126225</v>
      </c>
      <c r="Z66" s="28">
        <f t="shared" si="67"/>
        <v>170.55388803136495</v>
      </c>
    </row>
    <row r="67" spans="1:26" s="28" customFormat="1" ht="12.75" customHeight="1" x14ac:dyDescent="0.2">
      <c r="A67" s="28" t="s">
        <v>138</v>
      </c>
      <c r="B67" s="34"/>
      <c r="C67" s="34"/>
      <c r="D67" s="34"/>
      <c r="E67" s="34"/>
      <c r="F67" s="34"/>
      <c r="G67" s="28">
        <f>(G56/G$59)*100</f>
        <v>6.7358970509148905</v>
      </c>
      <c r="H67" s="28">
        <f t="shared" ref="H67:M67" si="68">(H56/H$59)*100</f>
        <v>7.3217664781019138</v>
      </c>
      <c r="I67" s="28">
        <f t="shared" si="68"/>
        <v>8.2979121121829493</v>
      </c>
      <c r="J67" s="28">
        <f t="shared" si="68"/>
        <v>11.36258257145747</v>
      </c>
      <c r="K67" s="28">
        <f t="shared" si="68"/>
        <v>6.7845440228636535</v>
      </c>
      <c r="L67" s="28">
        <f t="shared" si="68"/>
        <v>6.4526469790813525</v>
      </c>
      <c r="M67" s="28">
        <f t="shared" si="68"/>
        <v>13.405494375876589</v>
      </c>
      <c r="N67" s="28">
        <f t="shared" ref="N67:O67" si="69">(N56/N$59)*100</f>
        <v>-0.89920553906186662</v>
      </c>
      <c r="O67" s="28">
        <f t="shared" si="69"/>
        <v>4.860676754637697</v>
      </c>
      <c r="P67" s="28">
        <f t="shared" ref="P67:Q67" si="70">(P56/P$59)*100</f>
        <v>9.3682223505630784</v>
      </c>
      <c r="Q67" s="28">
        <f t="shared" si="70"/>
        <v>3.0371602276043013</v>
      </c>
      <c r="R67" s="28">
        <f t="shared" ref="R67:S67" si="71">(R56/R$59)*100</f>
        <v>-0.727549895353091</v>
      </c>
      <c r="S67" s="28">
        <f t="shared" si="71"/>
        <v>4.459191290236066</v>
      </c>
      <c r="T67" s="28">
        <f t="shared" ref="T67:U67" si="72">(T56/T$59)*100</f>
        <v>13.360510241208695</v>
      </c>
      <c r="U67" s="28">
        <f t="shared" si="72"/>
        <v>13.796737276981395</v>
      </c>
      <c r="V67" s="28">
        <f t="shared" ref="V67:W67" si="73">(V56/V$59)*100</f>
        <v>16.813238230549036</v>
      </c>
      <c r="W67" s="28">
        <f t="shared" si="73"/>
        <v>23.792852215977021</v>
      </c>
      <c r="X67" s="28">
        <f t="shared" ref="X67" si="74">(X56/X$59)*100</f>
        <v>19.789229418963451</v>
      </c>
      <c r="Y67" s="28">
        <f t="shared" ref="Y67:Z67" si="75">(Y56/Y$59)*100</f>
        <v>22.09722990111576</v>
      </c>
      <c r="Z67" s="28">
        <f t="shared" si="75"/>
        <v>24.524119792779477</v>
      </c>
    </row>
    <row r="68" spans="1:26" s="28" customFormat="1" ht="12.75" customHeight="1" x14ac:dyDescent="0.2">
      <c r="A68" s="28" t="s">
        <v>139</v>
      </c>
      <c r="B68" s="34"/>
      <c r="C68" s="34"/>
      <c r="D68" s="34"/>
      <c r="E68" s="34"/>
      <c r="F68" s="34"/>
      <c r="G68" s="28">
        <f t="shared" ref="G68:M69" si="76">(G57/G$59)*100</f>
        <v>82.223138334162485</v>
      </c>
      <c r="H68" s="28">
        <f t="shared" si="76"/>
        <v>79.74151721486362</v>
      </c>
      <c r="I68" s="28">
        <f t="shared" si="76"/>
        <v>76.345153454679377</v>
      </c>
      <c r="J68" s="28">
        <f t="shared" si="76"/>
        <v>72.815640915878703</v>
      </c>
      <c r="K68" s="28">
        <f t="shared" si="76"/>
        <v>77.754751063182553</v>
      </c>
      <c r="L68" s="28">
        <f t="shared" si="76"/>
        <v>81.006729163503223</v>
      </c>
      <c r="M68" s="28">
        <f t="shared" si="76"/>
        <v>72.473537344537178</v>
      </c>
      <c r="N68" s="28">
        <f t="shared" ref="N68:O68" si="77">(N57/N$59)*100</f>
        <v>87.845505361272487</v>
      </c>
      <c r="O68" s="28">
        <f t="shared" si="77"/>
        <v>83.977606948471362</v>
      </c>
      <c r="P68" s="28">
        <f t="shared" ref="P68:Q68" si="78">(P57/P$59)*100</f>
        <v>77.976079778602681</v>
      </c>
      <c r="Q68" s="28">
        <f t="shared" si="78"/>
        <v>83.705335812015292</v>
      </c>
      <c r="R68" s="28">
        <f t="shared" ref="R68:S68" si="79">(R57/R$59)*100</f>
        <v>88.408856423304144</v>
      </c>
      <c r="S68" s="28">
        <f t="shared" si="79"/>
        <v>79.6784875473829</v>
      </c>
      <c r="T68" s="28">
        <f t="shared" ref="T68:U68" si="80">(T57/T$59)*100</f>
        <v>71.92551046077925</v>
      </c>
      <c r="U68" s="28">
        <f t="shared" si="80"/>
        <v>70.688909898884404</v>
      </c>
      <c r="V68" s="28">
        <f t="shared" ref="V68:W68" si="81">(V57/V$59)*100</f>
        <v>69.107366148476018</v>
      </c>
      <c r="W68" s="28">
        <f t="shared" si="81"/>
        <v>62.175528749670605</v>
      </c>
      <c r="X68" s="28">
        <f t="shared" ref="X68" si="82">(X57/X$59)*100</f>
        <v>71.799401876582834</v>
      </c>
      <c r="Y68" s="28">
        <f t="shared" ref="Y68:Z68" si="83">(Y57/Y$59)*100</f>
        <v>68.838804335669167</v>
      </c>
      <c r="Z68" s="28">
        <f t="shared" si="83"/>
        <v>62.609154002001979</v>
      </c>
    </row>
    <row r="69" spans="1:26" s="28" customFormat="1" ht="12.75" customHeight="1" x14ac:dyDescent="0.2">
      <c r="A69" s="28" t="s">
        <v>140</v>
      </c>
      <c r="B69" s="34"/>
      <c r="C69" s="34"/>
      <c r="D69" s="34"/>
      <c r="E69" s="34"/>
      <c r="F69" s="34"/>
      <c r="G69" s="28">
        <f t="shared" si="76"/>
        <v>11.040964614922617</v>
      </c>
      <c r="H69" s="28">
        <f t="shared" si="76"/>
        <v>12.936716307034466</v>
      </c>
      <c r="I69" s="28">
        <f t="shared" si="76"/>
        <v>15.356934433137672</v>
      </c>
      <c r="J69" s="28">
        <f t="shared" si="76"/>
        <v>15.821776512663821</v>
      </c>
      <c r="K69" s="28">
        <f t="shared" si="76"/>
        <v>15.460704913953794</v>
      </c>
      <c r="L69" s="28">
        <f t="shared" si="76"/>
        <v>12.540623857415431</v>
      </c>
      <c r="M69" s="28">
        <f t="shared" si="76"/>
        <v>14.120968279586235</v>
      </c>
      <c r="N69" s="28">
        <f t="shared" ref="N69:O69" si="84">(N58/N$59)*100</f>
        <v>13.053700177789384</v>
      </c>
      <c r="O69" s="28">
        <f t="shared" si="84"/>
        <v>11.16171629689094</v>
      </c>
      <c r="P69" s="28">
        <f t="shared" ref="P69:Q69" si="85">(P58/P$59)*100</f>
        <v>12.655697870834246</v>
      </c>
      <c r="Q69" s="28">
        <f t="shared" si="85"/>
        <v>13.257503960380406</v>
      </c>
      <c r="R69" s="28">
        <f t="shared" ref="R69:S69" si="86">(R58/R$59)*100</f>
        <v>12.31869347204894</v>
      </c>
      <c r="S69" s="28">
        <f t="shared" si="86"/>
        <v>15.862321162381033</v>
      </c>
      <c r="T69" s="28">
        <f t="shared" ref="T69:U69" si="87">(T58/T$59)*100</f>
        <v>14.713979298012056</v>
      </c>
      <c r="U69" s="28">
        <f t="shared" si="87"/>
        <v>15.514352824134207</v>
      </c>
      <c r="V69" s="28">
        <f t="shared" ref="V69:W69" si="88">(V58/V$59)*100</f>
        <v>14.079395620974951</v>
      </c>
      <c r="W69" s="28">
        <f t="shared" si="88"/>
        <v>14.031619034352371</v>
      </c>
      <c r="X69" s="28">
        <f t="shared" ref="X69" si="89">(X58/X$59)*100</f>
        <v>8.4113687044537162</v>
      </c>
      <c r="Y69" s="28">
        <f t="shared" ref="Y69:Z69" si="90">(Y58/Y$59)*100</f>
        <v>9.0639657632150694</v>
      </c>
      <c r="Z69" s="28">
        <f t="shared" si="90"/>
        <v>12.866726205218548</v>
      </c>
    </row>
    <row r="70" spans="1:26" s="28" customFormat="1" ht="12.75" customHeight="1" x14ac:dyDescent="0.2">
      <c r="A70" s="28" t="s">
        <v>102</v>
      </c>
      <c r="B70" s="34"/>
      <c r="C70" s="34"/>
      <c r="D70" s="34"/>
      <c r="E70" s="34"/>
      <c r="F70" s="34"/>
      <c r="G70" s="28">
        <f>(G52/(G56+G57))*100</f>
        <v>99.877279074149357</v>
      </c>
      <c r="H70" s="28">
        <f t="shared" ref="H70:M70" si="91">(H52/(H56+H57))*100</f>
        <v>101.04057807879225</v>
      </c>
      <c r="I70" s="28">
        <f t="shared" si="91"/>
        <v>97.531670600772543</v>
      </c>
      <c r="J70" s="28">
        <f t="shared" si="91"/>
        <v>97.905116175829349</v>
      </c>
      <c r="K70" s="28">
        <f t="shared" si="91"/>
        <v>91.077037435265396</v>
      </c>
      <c r="L70" s="28">
        <f t="shared" si="91"/>
        <v>96.911609087146587</v>
      </c>
      <c r="M70" s="28">
        <f t="shared" si="91"/>
        <v>101.61775726159085</v>
      </c>
      <c r="N70" s="28">
        <f t="shared" ref="N70:O70" si="92">(N52/(N56+N57))*100</f>
        <v>94.308409074053884</v>
      </c>
      <c r="O70" s="28">
        <f t="shared" si="92"/>
        <v>97.701816510630209</v>
      </c>
      <c r="P70" s="28">
        <f t="shared" ref="P70:Q70" si="93">(P52/(P56+P57))*100</f>
        <v>95.890812850582634</v>
      </c>
      <c r="Q70" s="28">
        <f t="shared" si="93"/>
        <v>100.14496397961985</v>
      </c>
      <c r="R70" s="28">
        <f t="shared" ref="R70:S70" si="94">(R52/(R56+R57))*100</f>
        <v>95.870381508281923</v>
      </c>
      <c r="S70" s="28">
        <f t="shared" si="94"/>
        <v>96.909396408429188</v>
      </c>
      <c r="T70" s="28">
        <f t="shared" ref="T70:U70" si="95">(T52/(T56+T57))*100</f>
        <v>94.558374497152897</v>
      </c>
      <c r="U70" s="28">
        <f t="shared" si="95"/>
        <v>88.552755170514914</v>
      </c>
      <c r="V70" s="28">
        <f t="shared" ref="V70:W70" si="96">(V52/(V56+V57))*100</f>
        <v>87.595960727645817</v>
      </c>
      <c r="W70" s="28">
        <f t="shared" si="96"/>
        <v>88.60874945955662</v>
      </c>
      <c r="X70" s="28">
        <f t="shared" ref="X70" si="97">(X52/(X56+X57))*100</f>
        <v>93.070268240511268</v>
      </c>
      <c r="Y70" s="28">
        <f t="shared" ref="Y70:Z70" si="98">(Y52/(Y56+Y57))*100</f>
        <v>88.229078166447309</v>
      </c>
      <c r="Z70" s="28">
        <f t="shared" si="98"/>
        <v>89.581505199135663</v>
      </c>
    </row>
    <row r="71" spans="1:26" s="6" customFormat="1" ht="12" x14ac:dyDescent="0.2">
      <c r="G71" s="6" t="s">
        <v>39</v>
      </c>
    </row>
    <row r="72" spans="1:26" s="12" customFormat="1" ht="12.75" customHeight="1" x14ac:dyDescent="0.2">
      <c r="A72" s="12" t="s">
        <v>48</v>
      </c>
      <c r="B72" s="12">
        <v>309</v>
      </c>
      <c r="C72" s="12">
        <v>313</v>
      </c>
      <c r="D72" s="12">
        <v>327</v>
      </c>
      <c r="E72" s="12">
        <v>324</v>
      </c>
      <c r="F72" s="12">
        <v>315</v>
      </c>
      <c r="G72" s="12">
        <v>328</v>
      </c>
      <c r="H72" s="12">
        <v>329</v>
      </c>
      <c r="I72" s="12">
        <v>330</v>
      </c>
      <c r="J72" s="12">
        <v>328</v>
      </c>
      <c r="K72" s="27">
        <v>328.82857142857102</v>
      </c>
      <c r="L72" s="27">
        <v>333.06060606060601</v>
      </c>
      <c r="M72" s="27">
        <v>341</v>
      </c>
      <c r="N72" s="27">
        <v>330</v>
      </c>
      <c r="O72" s="27">
        <v>332</v>
      </c>
      <c r="P72" s="27">
        <v>315</v>
      </c>
      <c r="Q72" s="27">
        <v>334</v>
      </c>
      <c r="R72" s="27">
        <v>322</v>
      </c>
      <c r="S72" s="27">
        <v>344</v>
      </c>
      <c r="T72" s="12">
        <v>331</v>
      </c>
      <c r="U72" s="12">
        <v>352</v>
      </c>
      <c r="V72" s="29">
        <v>335.04347826087002</v>
      </c>
      <c r="W72" s="29">
        <v>338</v>
      </c>
      <c r="X72" s="29">
        <v>332</v>
      </c>
      <c r="Y72" s="29">
        <v>349</v>
      </c>
      <c r="Z72" s="29">
        <v>348</v>
      </c>
    </row>
    <row r="73" spans="1:26" s="6" customFormat="1" ht="12" x14ac:dyDescent="0.2">
      <c r="B73" s="28"/>
      <c r="C73" s="28"/>
      <c r="D73" s="28"/>
      <c r="E73" s="28"/>
      <c r="F73" s="28"/>
      <c r="G73" s="28"/>
      <c r="H73" s="28"/>
    </row>
    <row r="74" spans="1:26" s="12" customFormat="1" ht="12.75" customHeight="1" x14ac:dyDescent="0.2">
      <c r="A74" s="12" t="s">
        <v>11</v>
      </c>
      <c r="B74" s="13">
        <v>53</v>
      </c>
      <c r="C74" s="13">
        <v>52</v>
      </c>
      <c r="D74" s="13">
        <v>42</v>
      </c>
      <c r="E74" s="13">
        <v>44</v>
      </c>
      <c r="F74" s="13">
        <v>42</v>
      </c>
      <c r="G74" s="13">
        <v>36</v>
      </c>
      <c r="H74" s="13">
        <v>32</v>
      </c>
      <c r="I74" s="12">
        <v>30</v>
      </c>
      <c r="J74" s="12">
        <v>31</v>
      </c>
      <c r="K74" s="27">
        <v>24</v>
      </c>
      <c r="L74" s="27">
        <v>29</v>
      </c>
      <c r="M74" s="27">
        <v>19</v>
      </c>
      <c r="N74" s="27">
        <v>16</v>
      </c>
      <c r="O74" s="27">
        <v>13</v>
      </c>
      <c r="P74" s="27">
        <v>15</v>
      </c>
      <c r="Q74" s="27">
        <v>17</v>
      </c>
      <c r="R74" s="27">
        <v>17</v>
      </c>
      <c r="S74" s="27">
        <v>14</v>
      </c>
      <c r="T74" s="12">
        <v>14</v>
      </c>
      <c r="U74" s="12">
        <v>13</v>
      </c>
      <c r="V74" s="12">
        <v>15</v>
      </c>
      <c r="W74" s="12">
        <v>14</v>
      </c>
      <c r="X74" s="12">
        <v>13</v>
      </c>
      <c r="Y74" s="12">
        <v>13</v>
      </c>
      <c r="Z74" s="12">
        <v>12</v>
      </c>
    </row>
    <row r="75" spans="1:26" s="12" customFormat="1" ht="12.75" customHeight="1" x14ac:dyDescent="0.2">
      <c r="A75" s="12" t="s">
        <v>52</v>
      </c>
      <c r="B75" s="13">
        <v>69</v>
      </c>
      <c r="C75" s="13">
        <v>65</v>
      </c>
      <c r="D75" s="13">
        <v>57</v>
      </c>
      <c r="E75" s="13">
        <v>57</v>
      </c>
      <c r="F75" s="13">
        <v>49</v>
      </c>
      <c r="G75" s="13">
        <v>45</v>
      </c>
      <c r="H75" s="13">
        <v>38</v>
      </c>
      <c r="I75" s="12">
        <v>35</v>
      </c>
      <c r="J75" s="12">
        <v>37</v>
      </c>
      <c r="K75" s="27">
        <v>35</v>
      </c>
      <c r="L75" s="27">
        <v>33</v>
      </c>
      <c r="M75" s="27">
        <v>33</v>
      </c>
      <c r="N75" s="27">
        <v>34</v>
      </c>
      <c r="O75" s="27">
        <v>35</v>
      </c>
      <c r="P75" s="27">
        <v>31</v>
      </c>
      <c r="Q75" s="27">
        <v>24</v>
      </c>
      <c r="R75" s="27">
        <v>21</v>
      </c>
      <c r="S75" s="27">
        <v>22</v>
      </c>
      <c r="T75" s="12">
        <v>19</v>
      </c>
      <c r="U75" s="12">
        <v>20</v>
      </c>
      <c r="V75" s="12">
        <v>23</v>
      </c>
      <c r="W75" s="12">
        <v>21</v>
      </c>
      <c r="X75" s="12">
        <v>22</v>
      </c>
      <c r="Y75" s="12">
        <v>21</v>
      </c>
      <c r="Z75" s="12">
        <v>21</v>
      </c>
    </row>
    <row r="76" spans="1:26" x14ac:dyDescent="0.2">
      <c r="A76" s="30"/>
      <c r="B76" s="30"/>
      <c r="C76" s="30"/>
      <c r="D76" s="30"/>
      <c r="E76" s="30"/>
      <c r="F76" s="30"/>
      <c r="G76" s="30"/>
      <c r="H76" s="30"/>
      <c r="I76" s="31"/>
      <c r="J76" s="30"/>
      <c r="K76" s="30"/>
      <c r="L76" s="30"/>
      <c r="M76" s="30"/>
      <c r="N76" s="30"/>
      <c r="O76" s="30"/>
      <c r="P76" s="30"/>
      <c r="Q76" s="30"/>
      <c r="R76" s="30"/>
      <c r="S76" s="30"/>
      <c r="T76" s="30"/>
      <c r="U76" s="30"/>
      <c r="V76" s="30"/>
      <c r="W76" s="30"/>
      <c r="X76" s="30"/>
      <c r="Y76" s="30"/>
      <c r="Z76" s="30"/>
    </row>
    <row r="77" spans="1:26" ht="22.5" x14ac:dyDescent="0.2">
      <c r="A77" s="35" t="s">
        <v>141</v>
      </c>
    </row>
  </sheetData>
  <phoneticPr fontId="0" type="noConversion"/>
  <pageMargins left="0.78740157480314965" right="0.78740157480314965" top="0.98425196850393704" bottom="0.98425196850393704" header="0.51181102362204722" footer="0.51181102362204722"/>
  <pageSetup paperSize="9" scale="49" fitToWidth="0" orientation="landscape" r:id="rId1"/>
  <headerFooter alignWithMargins="0">
    <oddHeader>&amp;A</oddHeader>
    <oddFooter>Side &amp;P</oddFooter>
  </headerFooter>
  <ignoredErrors>
    <ignoredError sqref="R63:R64 R66:R70"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L77"/>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2.85546875" style="6" customWidth="1"/>
    <col min="2" max="26" width="14" style="6" customWidth="1"/>
    <col min="27" max="16384" width="9.140625" style="6"/>
  </cols>
  <sheetData>
    <row r="1" spans="1:142" ht="20.25" x14ac:dyDescent="0.3">
      <c r="A1" s="1" t="s">
        <v>21</v>
      </c>
      <c r="B1" s="12"/>
      <c r="C1" s="12"/>
      <c r="D1" s="12"/>
      <c r="E1" s="12"/>
      <c r="F1" s="12"/>
      <c r="G1" s="12"/>
      <c r="H1" s="12"/>
      <c r="I1" s="12"/>
      <c r="J1" s="12"/>
      <c r="K1" s="12"/>
    </row>
    <row r="3" spans="1:142" ht="21" x14ac:dyDescent="0.25">
      <c r="A3" s="36" t="s">
        <v>142</v>
      </c>
    </row>
    <row r="4" spans="1:142" ht="15" x14ac:dyDescent="0.2">
      <c r="A4" s="90" t="s">
        <v>147</v>
      </c>
    </row>
    <row r="6" spans="1:142" ht="12.75" customHeight="1" x14ac:dyDescent="0.2">
      <c r="A6" s="6" t="s">
        <v>53</v>
      </c>
    </row>
    <row r="7" spans="1:142" ht="12.75" customHeight="1" x14ac:dyDescent="0.2">
      <c r="A7" s="6" t="s">
        <v>113</v>
      </c>
    </row>
    <row r="8" spans="1:142" ht="12.75" customHeight="1" x14ac:dyDescent="0.2">
      <c r="A8" s="6" t="s">
        <v>152</v>
      </c>
    </row>
    <row r="9" spans="1:142" ht="12.75" customHeight="1" x14ac:dyDescent="0.2">
      <c r="A9" s="7" t="s">
        <v>153</v>
      </c>
    </row>
    <row r="10" spans="1:142" ht="37.5" customHeight="1" x14ac:dyDescent="0.2">
      <c r="A10" s="8" t="s">
        <v>14</v>
      </c>
    </row>
    <row r="12" spans="1:142" ht="13.5" customHeight="1" x14ac:dyDescent="0.2">
      <c r="A12" s="9" t="s">
        <v>0</v>
      </c>
      <c r="B12" s="37">
        <v>1998</v>
      </c>
      <c r="C12" s="37">
        <v>1999</v>
      </c>
      <c r="D12" s="37">
        <v>2000</v>
      </c>
      <c r="E12" s="37">
        <v>2001</v>
      </c>
      <c r="F12" s="37">
        <v>2002</v>
      </c>
      <c r="G12" s="37">
        <v>2003</v>
      </c>
      <c r="H12" s="37">
        <v>2004</v>
      </c>
      <c r="I12" s="37">
        <v>2005</v>
      </c>
      <c r="J12" s="37">
        <v>2006</v>
      </c>
      <c r="K12" s="37">
        <v>2007</v>
      </c>
      <c r="L12" s="37">
        <v>2008</v>
      </c>
      <c r="M12" s="37">
        <v>2009</v>
      </c>
      <c r="N12" s="37">
        <v>2010</v>
      </c>
      <c r="O12" s="37">
        <v>2011</v>
      </c>
      <c r="P12" s="37">
        <v>2012</v>
      </c>
      <c r="Q12" s="37">
        <v>2013</v>
      </c>
      <c r="R12" s="37">
        <v>2014</v>
      </c>
      <c r="S12" s="37">
        <v>2015</v>
      </c>
      <c r="T12" s="37">
        <v>2016</v>
      </c>
      <c r="U12" s="37">
        <v>2017</v>
      </c>
      <c r="V12" s="37">
        <v>2018</v>
      </c>
      <c r="W12" s="37">
        <v>2019</v>
      </c>
      <c r="X12" s="37">
        <v>2020</v>
      </c>
      <c r="Y12" s="37">
        <v>2021</v>
      </c>
      <c r="Z12" s="37">
        <v>2022</v>
      </c>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row>
    <row r="13" spans="1:142" ht="15" customHeight="1" x14ac:dyDescent="0.2">
      <c r="A13" s="11" t="s">
        <v>115</v>
      </c>
      <c r="B13" s="38"/>
      <c r="C13" s="38"/>
      <c r="D13" s="38"/>
      <c r="E13" s="38"/>
      <c r="F13" s="38"/>
      <c r="G13" s="38"/>
      <c r="H13" s="38"/>
      <c r="I13" s="38"/>
      <c r="J13" s="38"/>
      <c r="K13" s="38"/>
      <c r="L13" s="38"/>
      <c r="M13" s="38"/>
      <c r="N13" s="38"/>
      <c r="O13" s="38"/>
      <c r="P13" s="38"/>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row>
    <row r="14" spans="1:142" s="12" customFormat="1" ht="12.75" customHeight="1" x14ac:dyDescent="0.2">
      <c r="A14" s="12" t="s">
        <v>23</v>
      </c>
      <c r="B14" s="27">
        <v>21500504.0916031</v>
      </c>
      <c r="C14" s="27">
        <v>21083117.6229508</v>
      </c>
      <c r="D14" s="27">
        <v>19616138.747826099</v>
      </c>
      <c r="E14" s="27">
        <v>21800887.215686299</v>
      </c>
      <c r="F14" s="27">
        <v>21542635.149999999</v>
      </c>
      <c r="G14" s="27">
        <v>21880192.914893638</v>
      </c>
      <c r="H14" s="27">
        <v>26232956.068181798</v>
      </c>
      <c r="I14" s="27">
        <v>34814506.394366212</v>
      </c>
      <c r="J14" s="27">
        <v>44251704.046153851</v>
      </c>
      <c r="K14" s="27">
        <v>46154070.338983051</v>
      </c>
      <c r="L14" s="27">
        <v>49126268.061224468</v>
      </c>
      <c r="M14" s="27">
        <v>49582237.627451025</v>
      </c>
      <c r="N14" s="27">
        <v>58776597.725490227</v>
      </c>
      <c r="O14" s="27">
        <v>76277809.302325532</v>
      </c>
      <c r="P14" s="27">
        <v>71874538.216216207</v>
      </c>
      <c r="Q14" s="27">
        <v>71239289.75</v>
      </c>
      <c r="R14" s="27">
        <v>90315943.525000006</v>
      </c>
      <c r="S14" s="27">
        <v>109547148.72973</v>
      </c>
      <c r="T14" s="27">
        <v>122968604.861111</v>
      </c>
      <c r="U14" s="27">
        <v>134812974.11428601</v>
      </c>
      <c r="V14" s="27">
        <v>145416455.02857101</v>
      </c>
      <c r="W14" s="27">
        <v>156852747.14705899</v>
      </c>
      <c r="X14" s="27">
        <v>137046127.5</v>
      </c>
      <c r="Y14" s="27">
        <v>153573636.783784</v>
      </c>
      <c r="Z14" s="27">
        <v>206589691.081081</v>
      </c>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row>
    <row r="15" spans="1:142" x14ac:dyDescent="0.2">
      <c r="A15" s="12"/>
      <c r="B15" s="39"/>
      <c r="C15" s="39"/>
      <c r="D15" s="39"/>
      <c r="E15" s="39"/>
      <c r="F15" s="39"/>
      <c r="G15" s="24"/>
      <c r="H15" s="39"/>
      <c r="I15" s="39"/>
      <c r="J15" s="39"/>
      <c r="K15" s="39"/>
      <c r="L15" s="39"/>
      <c r="M15" s="39"/>
      <c r="N15" s="39"/>
      <c r="O15" s="39"/>
      <c r="P15" s="39"/>
      <c r="Q15" s="39"/>
      <c r="R15" s="39"/>
      <c r="S15" s="39"/>
      <c r="T15" s="39"/>
      <c r="U15" s="39"/>
      <c r="V15" s="39"/>
      <c r="W15" s="39"/>
      <c r="X15" s="39"/>
      <c r="Y15" s="39"/>
      <c r="Z15" s="39"/>
    </row>
    <row r="16" spans="1:142" ht="12.75" customHeight="1" x14ac:dyDescent="0.2">
      <c r="A16" s="12" t="s">
        <v>1</v>
      </c>
      <c r="B16" s="20"/>
      <c r="C16" s="20"/>
      <c r="D16" s="20"/>
      <c r="E16" s="20"/>
      <c r="F16" s="20"/>
      <c r="G16" s="24"/>
      <c r="H16" s="20"/>
      <c r="I16" s="20"/>
      <c r="J16" s="20"/>
      <c r="K16" s="20"/>
      <c r="L16" s="20"/>
      <c r="M16" s="20"/>
      <c r="N16" s="20"/>
      <c r="O16" s="20"/>
      <c r="P16" s="20"/>
      <c r="Q16" s="20"/>
      <c r="R16" s="20"/>
      <c r="S16" s="20"/>
      <c r="T16" s="20"/>
      <c r="U16" s="20"/>
      <c r="V16" s="20"/>
      <c r="W16" s="20"/>
      <c r="X16" s="20"/>
      <c r="Y16" s="20"/>
      <c r="Z16" s="20"/>
    </row>
    <row r="17" spans="1:26" ht="12.75" customHeight="1" x14ac:dyDescent="0.2">
      <c r="A17" s="6" t="s">
        <v>3</v>
      </c>
      <c r="B17" s="14">
        <v>654736.05343511503</v>
      </c>
      <c r="C17" s="14">
        <v>664954.91803278704</v>
      </c>
      <c r="D17" s="14">
        <v>637126.86956521706</v>
      </c>
      <c r="E17" s="14">
        <v>799383.08823529398</v>
      </c>
      <c r="F17" s="14">
        <v>679044.68</v>
      </c>
      <c r="G17" s="24">
        <v>709013.17021276592</v>
      </c>
      <c r="H17" s="24">
        <v>965837.36363636551</v>
      </c>
      <c r="I17" s="24">
        <v>995396.32394365803</v>
      </c>
      <c r="J17" s="24">
        <v>1166029.6769230752</v>
      </c>
      <c r="K17" s="24">
        <v>1116431.4067796611</v>
      </c>
      <c r="L17" s="24">
        <v>1268323.6734693877</v>
      </c>
      <c r="M17" s="24">
        <v>1309240.6078431343</v>
      </c>
      <c r="N17" s="24">
        <v>1714315.8235294151</v>
      </c>
      <c r="O17" s="24">
        <v>2085055.5348837248</v>
      </c>
      <c r="P17" s="14">
        <v>1883967.2972973001</v>
      </c>
      <c r="Q17" s="14">
        <v>1911410.15</v>
      </c>
      <c r="R17" s="14">
        <v>2912990.1749999998</v>
      </c>
      <c r="S17" s="14">
        <v>3242530.83783784</v>
      </c>
      <c r="T17" s="14">
        <v>2974569.8611111101</v>
      </c>
      <c r="U17" s="14">
        <v>2923877.0571428598</v>
      </c>
      <c r="V17" s="14">
        <v>3276052.9142857101</v>
      </c>
      <c r="W17" s="14">
        <v>3509111.6470588199</v>
      </c>
      <c r="X17" s="14">
        <v>2955074.5555555602</v>
      </c>
      <c r="Y17" s="14">
        <v>3061600.9189189202</v>
      </c>
      <c r="Z17" s="14">
        <v>4226172.0810810803</v>
      </c>
    </row>
    <row r="18" spans="1:26" ht="12.75" customHeight="1" x14ac:dyDescent="0.2">
      <c r="A18" s="6" t="s">
        <v>135</v>
      </c>
      <c r="B18" s="14"/>
      <c r="C18" s="14"/>
      <c r="D18" s="14"/>
      <c r="E18" s="14"/>
      <c r="F18" s="14"/>
      <c r="G18" s="24"/>
      <c r="H18" s="24"/>
      <c r="I18" s="24"/>
      <c r="J18" s="24"/>
      <c r="K18" s="24"/>
      <c r="L18" s="24"/>
      <c r="M18" s="24"/>
      <c r="N18" s="24"/>
      <c r="O18" s="24"/>
      <c r="P18" s="14"/>
      <c r="Q18" s="40"/>
      <c r="R18" s="40"/>
      <c r="S18" s="40"/>
      <c r="T18" s="40"/>
      <c r="U18" s="40"/>
      <c r="V18" s="40"/>
      <c r="W18" s="14">
        <v>1051774.91176471</v>
      </c>
      <c r="X18" s="14">
        <v>914742.38888888899</v>
      </c>
      <c r="Y18" s="14">
        <v>938894.56756756804</v>
      </c>
      <c r="Z18" s="14">
        <v>1233410.6756756799</v>
      </c>
    </row>
    <row r="19" spans="1:26" ht="12.75" customHeight="1" x14ac:dyDescent="0.2">
      <c r="A19" s="6" t="s">
        <v>12</v>
      </c>
      <c r="B19" s="40"/>
      <c r="C19" s="40"/>
      <c r="D19" s="40"/>
      <c r="E19" s="40"/>
      <c r="F19" s="40"/>
      <c r="G19" s="24">
        <v>33341.212765957418</v>
      </c>
      <c r="H19" s="24">
        <v>88244.170454545441</v>
      </c>
      <c r="I19" s="24">
        <v>119725.32394366212</v>
      </c>
      <c r="J19" s="24">
        <v>22916.338461538442</v>
      </c>
      <c r="K19" s="24">
        <v>24201.847457627118</v>
      </c>
      <c r="L19" s="24">
        <v>47452.632653061271</v>
      </c>
      <c r="M19" s="24"/>
      <c r="N19" s="24"/>
      <c r="O19" s="24"/>
      <c r="P19" s="40"/>
      <c r="Q19" s="40"/>
      <c r="R19" s="40"/>
      <c r="S19" s="40"/>
      <c r="T19" s="40"/>
      <c r="U19" s="40"/>
      <c r="V19" s="40"/>
      <c r="W19" s="40"/>
      <c r="X19" s="40"/>
      <c r="Y19" s="40"/>
      <c r="Z19" s="40"/>
    </row>
    <row r="20" spans="1:26" ht="12.75" customHeight="1" x14ac:dyDescent="0.2">
      <c r="A20" s="6" t="s">
        <v>40</v>
      </c>
      <c r="B20" s="14"/>
      <c r="C20" s="14"/>
      <c r="D20" s="14"/>
      <c r="E20" s="14"/>
      <c r="F20" s="14"/>
      <c r="G20" s="24"/>
      <c r="H20" s="24"/>
      <c r="I20" s="24">
        <v>65400.57746478873</v>
      </c>
      <c r="J20" s="24">
        <v>86832.261538461564</v>
      </c>
      <c r="K20" s="24">
        <v>89185.203389830509</v>
      </c>
      <c r="L20" s="24">
        <v>93790.65306122441</v>
      </c>
      <c r="M20" s="24">
        <v>96027.529411764728</v>
      </c>
      <c r="N20" s="24">
        <v>116673.27450980399</v>
      </c>
      <c r="O20" s="24">
        <v>150561.48837209292</v>
      </c>
      <c r="P20" s="14">
        <v>139496.945945946</v>
      </c>
      <c r="Q20" s="40"/>
      <c r="R20" s="40"/>
      <c r="S20" s="40"/>
      <c r="T20" s="40"/>
      <c r="U20" s="40"/>
      <c r="V20" s="40"/>
      <c r="W20" s="40"/>
      <c r="X20" s="40"/>
      <c r="Y20" s="14">
        <v>316661.459459459</v>
      </c>
      <c r="Z20" s="14">
        <v>454669.459459459</v>
      </c>
    </row>
    <row r="21" spans="1:26" ht="12.75" customHeight="1" x14ac:dyDescent="0.2">
      <c r="A21" s="7" t="s">
        <v>122</v>
      </c>
      <c r="B21" s="14"/>
      <c r="C21" s="14"/>
      <c r="D21" s="14"/>
      <c r="E21" s="14"/>
      <c r="F21" s="14"/>
      <c r="G21" s="24"/>
      <c r="H21" s="24"/>
      <c r="I21" s="24"/>
      <c r="J21" s="24"/>
      <c r="K21" s="24"/>
      <c r="L21" s="24"/>
      <c r="M21" s="24"/>
      <c r="N21" s="24"/>
      <c r="O21" s="24"/>
      <c r="P21" s="14"/>
      <c r="Q21" s="40"/>
      <c r="R21" s="41">
        <v>1053603.3</v>
      </c>
      <c r="S21" s="41">
        <v>1266729.91891892</v>
      </c>
      <c r="T21" s="41">
        <v>1554062.9722222199</v>
      </c>
      <c r="U21" s="41">
        <v>1747573.25714286</v>
      </c>
      <c r="V21" s="41">
        <v>1929144.62857143</v>
      </c>
      <c r="W21" s="41">
        <v>2109626.5294117602</v>
      </c>
      <c r="X21" s="41">
        <v>1823703.4722222199</v>
      </c>
      <c r="Y21" s="41">
        <v>1991954.4054054101</v>
      </c>
      <c r="Z21" s="41">
        <v>2733271.7297297302</v>
      </c>
    </row>
    <row r="22" spans="1:26" ht="12.75" customHeight="1" x14ac:dyDescent="0.2">
      <c r="A22" s="7" t="s">
        <v>148</v>
      </c>
      <c r="Y22" s="14">
        <v>306550.08108108101</v>
      </c>
      <c r="Z22" s="14">
        <v>849399.91891891905</v>
      </c>
    </row>
    <row r="23" spans="1:26" ht="12.75" customHeight="1" x14ac:dyDescent="0.2">
      <c r="A23" s="6" t="s">
        <v>8</v>
      </c>
      <c r="B23" s="41">
        <v>6754880.6106870202</v>
      </c>
      <c r="C23" s="41">
        <v>6785172.6557376999</v>
      </c>
      <c r="D23" s="41">
        <v>6158304.4173913002</v>
      </c>
      <c r="E23" s="41">
        <v>6809931.3235294102</v>
      </c>
      <c r="F23" s="41">
        <v>6935214.9699999997</v>
      </c>
      <c r="G23" s="24">
        <v>6996256.0319148973</v>
      </c>
      <c r="H23" s="24">
        <v>8091643.9204545468</v>
      </c>
      <c r="I23" s="24">
        <v>10603543.492957748</v>
      </c>
      <c r="J23" s="24">
        <v>13255387.353846177</v>
      </c>
      <c r="K23" s="24">
        <v>14410317.966101695</v>
      </c>
      <c r="L23" s="24">
        <v>15166874.734693883</v>
      </c>
      <c r="M23" s="24">
        <v>15429138.960784335</v>
      </c>
      <c r="N23" s="24">
        <v>17691662.078431398</v>
      </c>
      <c r="O23" s="24">
        <v>22451896.0930233</v>
      </c>
      <c r="P23" s="41">
        <v>21401880.567567602</v>
      </c>
      <c r="Q23" s="41">
        <v>20632223.350000001</v>
      </c>
      <c r="R23" s="41">
        <v>26466637.300000001</v>
      </c>
      <c r="S23" s="41">
        <v>32364745.513513502</v>
      </c>
      <c r="T23" s="41">
        <v>35048968.388888903</v>
      </c>
      <c r="U23" s="41">
        <v>39076615.200000003</v>
      </c>
      <c r="V23" s="41">
        <v>43144564.914285697</v>
      </c>
      <c r="W23" s="41">
        <v>46009044.764705896</v>
      </c>
      <c r="X23" s="41">
        <v>40344656.388888903</v>
      </c>
      <c r="Y23" s="41">
        <v>45062255.891891897</v>
      </c>
      <c r="Z23" s="41">
        <v>59719852.945945904</v>
      </c>
    </row>
    <row r="24" spans="1:26" ht="12.75" customHeight="1" x14ac:dyDescent="0.2">
      <c r="A24" s="6" t="s">
        <v>79</v>
      </c>
      <c r="B24" s="14">
        <v>418369.21374045801</v>
      </c>
      <c r="C24" s="14">
        <v>432091.83606557403</v>
      </c>
      <c r="D24" s="14">
        <v>369896.373913043</v>
      </c>
      <c r="E24" s="14">
        <v>366534.99019607803</v>
      </c>
      <c r="F24" s="14">
        <v>374135.32</v>
      </c>
      <c r="G24" s="24">
        <v>414739.53191489395</v>
      </c>
      <c r="H24" s="24">
        <v>453230.85227272729</v>
      </c>
      <c r="I24" s="24">
        <v>516047.00000000023</v>
      </c>
      <c r="J24" s="24">
        <v>569579.41538461542</v>
      </c>
      <c r="K24" s="24">
        <v>662726.23728813557</v>
      </c>
      <c r="L24" s="24">
        <v>795034.3877551019</v>
      </c>
      <c r="M24" s="24">
        <v>841750.9411764706</v>
      </c>
      <c r="N24" s="24">
        <v>717302.94117647083</v>
      </c>
      <c r="O24" s="24">
        <v>770602.0697674416</v>
      </c>
      <c r="P24" s="14">
        <v>796452.08108108095</v>
      </c>
      <c r="Q24" s="14">
        <v>694892.3</v>
      </c>
      <c r="R24" s="14">
        <v>787886.1</v>
      </c>
      <c r="S24" s="14">
        <v>874762.16216216201</v>
      </c>
      <c r="T24" s="14">
        <v>1026512.30555556</v>
      </c>
      <c r="U24" s="14">
        <v>994899.31428571395</v>
      </c>
      <c r="V24" s="14">
        <v>1017948.14285714</v>
      </c>
      <c r="W24" s="14">
        <v>1000960.6764705901</v>
      </c>
      <c r="X24" s="14">
        <v>1067667.58333333</v>
      </c>
      <c r="Y24" s="14">
        <v>1104425.7027026999</v>
      </c>
      <c r="Z24" s="14">
        <v>1374217.81081081</v>
      </c>
    </row>
    <row r="25" spans="1:26" ht="12.75" customHeight="1" x14ac:dyDescent="0.2">
      <c r="A25" s="6" t="s">
        <v>5</v>
      </c>
      <c r="B25" s="14">
        <v>115493.51145038199</v>
      </c>
      <c r="C25" s="14">
        <v>107931.131147541</v>
      </c>
      <c r="D25" s="14">
        <v>136622.843478261</v>
      </c>
      <c r="E25" s="14">
        <v>168422.09803921601</v>
      </c>
      <c r="F25" s="14">
        <v>150623.21</v>
      </c>
      <c r="G25" s="24">
        <v>128132.57446808476</v>
      </c>
      <c r="H25" s="24">
        <v>128637.63636363615</v>
      </c>
      <c r="I25" s="24">
        <v>89826.901408450736</v>
      </c>
      <c r="J25" s="24">
        <v>111578.69230769253</v>
      </c>
      <c r="K25" s="24">
        <v>121591.32203389831</v>
      </c>
      <c r="L25" s="24">
        <v>131361.55102040843</v>
      </c>
      <c r="M25" s="24">
        <v>149387.05882352954</v>
      </c>
      <c r="N25" s="24">
        <v>164518.01960784351</v>
      </c>
      <c r="O25" s="24">
        <v>219032.55813953467</v>
      </c>
      <c r="P25" s="14">
        <v>217993.40540540501</v>
      </c>
      <c r="Q25" s="14">
        <v>165951.47500000001</v>
      </c>
      <c r="R25" s="14">
        <v>205168.32500000001</v>
      </c>
      <c r="S25" s="14">
        <v>265095.91891891899</v>
      </c>
      <c r="T25" s="14">
        <v>394959.05555555603</v>
      </c>
      <c r="U25" s="14">
        <v>573872.25714285695</v>
      </c>
      <c r="V25" s="14">
        <v>278270.42857142899</v>
      </c>
      <c r="W25" s="14">
        <v>330137.44117647101</v>
      </c>
      <c r="X25" s="14">
        <v>384315.52777777798</v>
      </c>
      <c r="Y25" s="14">
        <v>503195.75675675698</v>
      </c>
      <c r="Z25" s="14">
        <v>699918.59459459502</v>
      </c>
    </row>
    <row r="26" spans="1:26" ht="12.75" customHeight="1" x14ac:dyDescent="0.2">
      <c r="A26" s="6" t="s">
        <v>50</v>
      </c>
      <c r="B26" s="14">
        <v>0</v>
      </c>
      <c r="C26" s="14">
        <v>0</v>
      </c>
      <c r="D26" s="14">
        <v>0</v>
      </c>
      <c r="E26" s="14">
        <v>0</v>
      </c>
      <c r="F26" s="14">
        <v>0</v>
      </c>
      <c r="G26" s="24">
        <v>51157.25531914895</v>
      </c>
      <c r="H26" s="24">
        <v>65986.090909090926</v>
      </c>
      <c r="I26" s="24">
        <v>84492.253521126768</v>
      </c>
      <c r="J26" s="24">
        <v>107481.23076923047</v>
      </c>
      <c r="K26" s="24">
        <v>113500.44067796611</v>
      </c>
      <c r="L26" s="24">
        <v>120444.79591836718</v>
      </c>
      <c r="M26" s="24">
        <v>119873.90196078407</v>
      </c>
      <c r="N26" s="24">
        <v>146083.03921568603</v>
      </c>
      <c r="O26" s="24">
        <v>184893.09302325547</v>
      </c>
      <c r="P26" s="14">
        <v>175600.324324324</v>
      </c>
      <c r="Q26" s="14">
        <v>168741.67499999999</v>
      </c>
      <c r="R26" s="14">
        <v>223312.57500000001</v>
      </c>
      <c r="S26" s="14">
        <v>265475.67567567597</v>
      </c>
      <c r="T26" s="14">
        <v>289285.97222222202</v>
      </c>
      <c r="U26" s="14">
        <v>325702</v>
      </c>
      <c r="V26" s="14">
        <v>356644.97142857098</v>
      </c>
      <c r="W26" s="14">
        <v>378673.38235294097</v>
      </c>
      <c r="X26" s="14">
        <v>390069.41666666698</v>
      </c>
      <c r="Y26" s="14">
        <v>504490.89189189201</v>
      </c>
      <c r="Z26" s="14">
        <v>705537.62162162201</v>
      </c>
    </row>
    <row r="27" spans="1:26" ht="12.75" customHeight="1" x14ac:dyDescent="0.2">
      <c r="A27" s="6" t="s">
        <v>54</v>
      </c>
      <c r="B27" s="14">
        <v>1869462.5038167899</v>
      </c>
      <c r="C27" s="14">
        <v>1979271.77868852</v>
      </c>
      <c r="D27" s="14">
        <v>2257365.5739130401</v>
      </c>
      <c r="E27" s="14">
        <v>2803427.6078431401</v>
      </c>
      <c r="F27" s="14">
        <v>2791310.55</v>
      </c>
      <c r="G27" s="24">
        <v>2621279.1170212729</v>
      </c>
      <c r="H27" s="24">
        <v>3117649.693181817</v>
      </c>
      <c r="I27" s="24">
        <v>3270146.1408450669</v>
      </c>
      <c r="J27" s="24">
        <v>3234999.7230769242</v>
      </c>
      <c r="K27" s="24">
        <v>3254433.9322033902</v>
      </c>
      <c r="L27" s="24">
        <v>3996295.3061224497</v>
      </c>
      <c r="M27" s="24">
        <v>4372286.1176470574</v>
      </c>
      <c r="N27" s="24">
        <v>5016984.0588235268</v>
      </c>
      <c r="O27" s="24">
        <v>5587332.7209302299</v>
      </c>
      <c r="P27" s="14">
        <v>5721032</v>
      </c>
      <c r="Q27" s="14">
        <v>6242378</v>
      </c>
      <c r="R27" s="14">
        <v>7197351</v>
      </c>
      <c r="S27" s="14">
        <v>7966489.6216216199</v>
      </c>
      <c r="T27" s="14">
        <v>7655158</v>
      </c>
      <c r="U27" s="14">
        <v>8701974</v>
      </c>
      <c r="V27" s="14">
        <v>9890762</v>
      </c>
      <c r="W27" s="14">
        <v>9530566</v>
      </c>
      <c r="X27" s="14">
        <v>9803644.2222222202</v>
      </c>
      <c r="Y27" s="14">
        <v>11284359</v>
      </c>
      <c r="Z27" s="14">
        <v>10404030</v>
      </c>
    </row>
    <row r="28" spans="1:26" s="12" customFormat="1" ht="12.75" customHeight="1" x14ac:dyDescent="0.2">
      <c r="A28" s="6" t="s">
        <v>55</v>
      </c>
      <c r="B28" s="14">
        <v>0</v>
      </c>
      <c r="C28" s="14">
        <v>0</v>
      </c>
      <c r="D28" s="14">
        <v>0</v>
      </c>
      <c r="E28" s="14">
        <v>0</v>
      </c>
      <c r="F28" s="14">
        <v>49525.14</v>
      </c>
      <c r="G28" s="24">
        <v>85035.819148936163</v>
      </c>
      <c r="H28" s="24">
        <v>113881.81818181797</v>
      </c>
      <c r="I28" s="24">
        <v>222194.18309859154</v>
      </c>
      <c r="J28" s="24">
        <v>11801.261538461576</v>
      </c>
      <c r="K28" s="24">
        <v>1398.3050847457628</v>
      </c>
      <c r="L28" s="24">
        <v>730986.40816326498</v>
      </c>
      <c r="M28" s="24">
        <v>1033177.3921568621</v>
      </c>
      <c r="N28" s="24">
        <v>1135444.137254898</v>
      </c>
      <c r="O28" s="24">
        <v>1379190.0232558104</v>
      </c>
      <c r="P28" s="14">
        <v>1320239</v>
      </c>
      <c r="Q28" s="14">
        <v>1906121</v>
      </c>
      <c r="R28" s="14">
        <v>2682418</v>
      </c>
      <c r="S28" s="14">
        <v>3009127.6486486499</v>
      </c>
      <c r="T28" s="14">
        <v>2988739</v>
      </c>
      <c r="U28" s="14">
        <v>2501102</v>
      </c>
      <c r="V28" s="14">
        <v>4817754</v>
      </c>
      <c r="W28" s="14">
        <v>4713133.0294117602</v>
      </c>
      <c r="X28" s="14">
        <v>4855164.1111111101</v>
      </c>
      <c r="Y28" s="14">
        <v>7489086</v>
      </c>
      <c r="Z28" s="14">
        <v>7214101</v>
      </c>
    </row>
    <row r="29" spans="1:26" ht="12.75" customHeight="1" x14ac:dyDescent="0.2">
      <c r="A29" s="6" t="s">
        <v>2</v>
      </c>
      <c r="B29" s="14">
        <v>1679444.1984732801</v>
      </c>
      <c r="C29" s="14">
        <v>1903036.81967213</v>
      </c>
      <c r="D29" s="14">
        <v>3059620.4608695698</v>
      </c>
      <c r="E29" s="14">
        <v>3343985.1078431401</v>
      </c>
      <c r="F29" s="14">
        <v>3140738.61</v>
      </c>
      <c r="G29" s="24">
        <v>3793466.7127659614</v>
      </c>
      <c r="H29" s="24">
        <v>4797083.1704545449</v>
      </c>
      <c r="I29" s="24">
        <v>6860373.830985914</v>
      </c>
      <c r="J29" s="24">
        <v>8257540.953846151</v>
      </c>
      <c r="K29" s="24">
        <v>9184876.237288136</v>
      </c>
      <c r="L29" s="24">
        <v>12115061.775510192</v>
      </c>
      <c r="M29" s="24">
        <v>7832250.0980392192</v>
      </c>
      <c r="N29" s="24">
        <v>8727745.0392156895</v>
      </c>
      <c r="O29" s="24">
        <v>11946567.162790667</v>
      </c>
      <c r="P29" s="14">
        <v>14030945.027027</v>
      </c>
      <c r="Q29" s="14">
        <v>12577139.5</v>
      </c>
      <c r="R29" s="14">
        <v>15040335.074999999</v>
      </c>
      <c r="S29" s="14">
        <v>13414982.675675699</v>
      </c>
      <c r="T29" s="14">
        <v>12174291.6666667</v>
      </c>
      <c r="U29" s="14">
        <v>14506844.199999999</v>
      </c>
      <c r="V29" s="14">
        <v>18246151.371428601</v>
      </c>
      <c r="W29" s="14">
        <v>18216376.3529412</v>
      </c>
      <c r="X29" s="14">
        <v>16026129.361111101</v>
      </c>
      <c r="Y29" s="14">
        <v>20527464.783783801</v>
      </c>
      <c r="Z29" s="14">
        <v>37204799.945945904</v>
      </c>
    </row>
    <row r="30" spans="1:26" ht="12.75" customHeight="1" x14ac:dyDescent="0.2">
      <c r="A30" s="6" t="s">
        <v>4</v>
      </c>
      <c r="B30" s="14">
        <v>330494.923664122</v>
      </c>
      <c r="C30" s="14">
        <v>351281.48360655701</v>
      </c>
      <c r="D30" s="14">
        <v>271998.75652173901</v>
      </c>
      <c r="E30" s="14">
        <v>359704.80392156902</v>
      </c>
      <c r="F30" s="14">
        <v>396314.62</v>
      </c>
      <c r="G30" s="24">
        <v>465881.95744680869</v>
      </c>
      <c r="H30" s="24">
        <v>454799.0681818187</v>
      </c>
      <c r="I30" s="24">
        <v>531642.43661971868</v>
      </c>
      <c r="J30" s="24">
        <v>536565.36923076946</v>
      </c>
      <c r="K30" s="24">
        <v>480984.11864406784</v>
      </c>
      <c r="L30" s="24">
        <v>538480.57142857171</v>
      </c>
      <c r="M30" s="24">
        <v>629294.03921568615</v>
      </c>
      <c r="N30" s="24">
        <v>584757.9411764706</v>
      </c>
      <c r="O30" s="24">
        <v>1074401.8372092994</v>
      </c>
      <c r="P30" s="14">
        <v>748750.62162162201</v>
      </c>
      <c r="Q30" s="14">
        <v>607202.47499999998</v>
      </c>
      <c r="R30" s="14">
        <v>571573.17500000005</v>
      </c>
      <c r="S30" s="14">
        <v>734423.86486486497</v>
      </c>
      <c r="T30" s="14">
        <v>747961.52777777798</v>
      </c>
      <c r="U30" s="14">
        <v>717786.25714285695</v>
      </c>
      <c r="V30" s="14">
        <v>963263.28571428603</v>
      </c>
      <c r="W30" s="14">
        <v>800134.64705882396</v>
      </c>
      <c r="X30" s="14">
        <v>1054270.1388888899</v>
      </c>
      <c r="Y30" s="14">
        <v>1299568.83783784</v>
      </c>
      <c r="Z30" s="14">
        <v>1493655.86486486</v>
      </c>
    </row>
    <row r="31" spans="1:26" ht="12.75" customHeight="1" x14ac:dyDescent="0.2">
      <c r="A31" s="6" t="s">
        <v>7</v>
      </c>
      <c r="B31" s="14">
        <v>2543306.05343511</v>
      </c>
      <c r="C31" s="14">
        <v>2750244.8852459001</v>
      </c>
      <c r="D31" s="14">
        <v>2117983.9304347802</v>
      </c>
      <c r="E31" s="14">
        <v>2249867.8725490202</v>
      </c>
      <c r="F31" s="14">
        <v>2236829.31</v>
      </c>
      <c r="G31" s="24">
        <v>2301411.861702132</v>
      </c>
      <c r="H31" s="24">
        <v>2657804.0681818221</v>
      </c>
      <c r="I31" s="24">
        <v>3119286.0000000037</v>
      </c>
      <c r="J31" s="24">
        <v>3356590.7384615354</v>
      </c>
      <c r="K31" s="24">
        <v>4420664.9491525423</v>
      </c>
      <c r="L31" s="24">
        <v>3865896.5306122457</v>
      </c>
      <c r="M31" s="24">
        <v>4657221.7647058787</v>
      </c>
      <c r="N31" s="24">
        <v>5707714.9803921543</v>
      </c>
      <c r="O31" s="24">
        <v>5329640.7441860475</v>
      </c>
      <c r="P31" s="14">
        <v>5533021.7297297297</v>
      </c>
      <c r="Q31" s="14">
        <v>4623093.55</v>
      </c>
      <c r="R31" s="14">
        <v>5537714.5999999996</v>
      </c>
      <c r="S31" s="14">
        <v>5591564.1621621596</v>
      </c>
      <c r="T31" s="14">
        <v>6921434.0555555597</v>
      </c>
      <c r="U31" s="14">
        <v>8533759.3142857105</v>
      </c>
      <c r="V31" s="14">
        <v>7167673.5142857097</v>
      </c>
      <c r="W31" s="14">
        <v>7819439.5588235296</v>
      </c>
      <c r="X31" s="14">
        <v>9361826.2777777798</v>
      </c>
      <c r="Y31" s="14">
        <v>8477493</v>
      </c>
      <c r="Z31" s="14">
        <v>10281801.972973</v>
      </c>
    </row>
    <row r="32" spans="1:26" ht="12.75" customHeight="1" x14ac:dyDescent="0.2">
      <c r="A32" s="6" t="s">
        <v>38</v>
      </c>
      <c r="B32" s="14">
        <v>1123505.1984732801</v>
      </c>
      <c r="C32" s="14">
        <v>1057660.0655737701</v>
      </c>
      <c r="D32" s="14">
        <v>922190.53913043498</v>
      </c>
      <c r="E32" s="14">
        <v>1120678.6862745101</v>
      </c>
      <c r="F32" s="14">
        <v>1209908.95</v>
      </c>
      <c r="G32" s="24">
        <v>1208188.6170212748</v>
      </c>
      <c r="H32" s="24">
        <v>1201623.0795454551</v>
      </c>
      <c r="I32" s="24">
        <v>1556633.1408450711</v>
      </c>
      <c r="J32" s="24">
        <v>1772587.0461538502</v>
      </c>
      <c r="K32" s="24">
        <v>1974056</v>
      </c>
      <c r="L32" s="24">
        <v>2083020.8163265346</v>
      </c>
      <c r="M32" s="24">
        <v>1938438.6862745059</v>
      </c>
      <c r="N32" s="24">
        <v>1993910.6274509828</v>
      </c>
      <c r="O32" s="24">
        <v>2203871.7906976705</v>
      </c>
      <c r="P32" s="14">
        <v>2286846.3243243201</v>
      </c>
      <c r="Q32" s="14">
        <v>2072130.35</v>
      </c>
      <c r="R32" s="14">
        <v>2281953.0249999999</v>
      </c>
      <c r="S32" s="14">
        <v>2996857.0810810798</v>
      </c>
      <c r="T32" s="14">
        <v>3212749.5833333302</v>
      </c>
      <c r="U32" s="14">
        <v>3490152.1142857098</v>
      </c>
      <c r="V32" s="14">
        <v>3671235.2857142901</v>
      </c>
      <c r="W32" s="14">
        <v>3893803.6470588199</v>
      </c>
      <c r="X32" s="14">
        <v>3946214.1388888899</v>
      </c>
      <c r="Y32" s="14">
        <v>3867341.3783783801</v>
      </c>
      <c r="Z32" s="14">
        <v>4555474.6216216199</v>
      </c>
    </row>
    <row r="33" spans="1:26" ht="12.75" customHeight="1" x14ac:dyDescent="0.2">
      <c r="A33" s="6" t="s">
        <v>6</v>
      </c>
      <c r="B33" s="14">
        <v>396941.94656488602</v>
      </c>
      <c r="C33" s="14">
        <v>421615.35245901602</v>
      </c>
      <c r="D33" s="14">
        <v>409838.504347826</v>
      </c>
      <c r="E33" s="14">
        <v>401644.83333333302</v>
      </c>
      <c r="F33" s="14">
        <v>415156.29</v>
      </c>
      <c r="G33" s="24">
        <v>419414.12765957444</v>
      </c>
      <c r="H33" s="24">
        <v>436642.477272727</v>
      </c>
      <c r="I33" s="24">
        <v>459359.69014084473</v>
      </c>
      <c r="J33" s="24">
        <v>468850.58461538423</v>
      </c>
      <c r="K33" s="24">
        <v>450857.54237288143</v>
      </c>
      <c r="L33" s="24">
        <v>459799.79591836757</v>
      </c>
      <c r="M33" s="24">
        <v>421516.96078431408</v>
      </c>
      <c r="N33" s="24">
        <v>466857.86274509842</v>
      </c>
      <c r="O33" s="24">
        <v>540782.16279069788</v>
      </c>
      <c r="P33" s="14">
        <v>642380.40540540498</v>
      </c>
      <c r="Q33" s="14">
        <v>620486.875</v>
      </c>
      <c r="R33" s="14">
        <v>817350.52500000002</v>
      </c>
      <c r="S33" s="14">
        <v>755740.810810811</v>
      </c>
      <c r="T33" s="14">
        <v>738085.30555555597</v>
      </c>
      <c r="U33" s="14">
        <v>878120.97142857104</v>
      </c>
      <c r="V33" s="14">
        <v>730497.68571428605</v>
      </c>
      <c r="W33" s="14">
        <v>685047.23529411806</v>
      </c>
      <c r="X33" s="14">
        <v>676986.05555555597</v>
      </c>
      <c r="Y33" s="14">
        <v>793077.10810810805</v>
      </c>
      <c r="Z33" s="14">
        <v>966271.72972973005</v>
      </c>
    </row>
    <row r="34" spans="1:26" ht="12.75" customHeight="1" x14ac:dyDescent="0.2">
      <c r="A34" s="6" t="s">
        <v>86</v>
      </c>
      <c r="B34" s="14">
        <v>129884.923664122</v>
      </c>
      <c r="C34" s="14">
        <v>149697.336065574</v>
      </c>
      <c r="D34" s="14">
        <v>240146.42608695701</v>
      </c>
      <c r="E34" s="14">
        <v>243144.382352941</v>
      </c>
      <c r="F34" s="14">
        <v>322587.65000000002</v>
      </c>
      <c r="G34" s="24">
        <v>327059.45744680893</v>
      </c>
      <c r="H34" s="24">
        <v>388115.1136363633</v>
      </c>
      <c r="I34" s="24">
        <v>389921.28169014101</v>
      </c>
      <c r="J34" s="24">
        <v>406957.86153846158</v>
      </c>
      <c r="K34" s="24">
        <v>423763.50847457623</v>
      </c>
      <c r="L34" s="24">
        <v>426182.32653061202</v>
      </c>
      <c r="M34" s="24">
        <v>437711.54901960801</v>
      </c>
      <c r="N34" s="24">
        <v>500008.80392156885</v>
      </c>
      <c r="O34" s="24">
        <v>451222.93023255782</v>
      </c>
      <c r="P34" s="14">
        <v>559801.24324324296</v>
      </c>
      <c r="Q34" s="14">
        <v>379799.72499999998</v>
      </c>
      <c r="R34" s="14">
        <v>486510.57500000001</v>
      </c>
      <c r="S34" s="14">
        <v>521464.59459459502</v>
      </c>
      <c r="T34" s="14">
        <v>508157.69444444397</v>
      </c>
      <c r="U34" s="14">
        <v>440958.48571428598</v>
      </c>
      <c r="V34" s="14">
        <v>431409.8</v>
      </c>
      <c r="W34" s="14">
        <v>630280.23529411806</v>
      </c>
      <c r="X34" s="14">
        <v>525585.72222222202</v>
      </c>
      <c r="Y34" s="14">
        <v>559251.94594594603</v>
      </c>
      <c r="Z34" s="14">
        <v>584995.48648648697</v>
      </c>
    </row>
    <row r="35" spans="1:26" ht="12.75" customHeight="1" x14ac:dyDescent="0.2">
      <c r="A35" s="6" t="s">
        <v>81</v>
      </c>
      <c r="B35" s="14">
        <v>2096145.3969465599</v>
      </c>
      <c r="C35" s="14">
        <v>2398382.7131147501</v>
      </c>
      <c r="D35" s="14">
        <v>2814425.66086957</v>
      </c>
      <c r="E35" s="14">
        <v>2005514.04901961</v>
      </c>
      <c r="F35" s="14">
        <v>1958419.37</v>
      </c>
      <c r="G35" s="24">
        <v>2833501.7872340418</v>
      </c>
      <c r="H35" s="24">
        <v>2800295.0795454565</v>
      </c>
      <c r="I35" s="24">
        <v>3378038.422535215</v>
      </c>
      <c r="J35" s="24">
        <v>4199968.9846153846</v>
      </c>
      <c r="K35" s="24">
        <v>4899997.1016949154</v>
      </c>
      <c r="L35" s="24">
        <v>4976382.2448979625</v>
      </c>
      <c r="M35" s="24">
        <v>4921264.7058823537</v>
      </c>
      <c r="N35" s="24">
        <v>5396498.4117647037</v>
      </c>
      <c r="O35" s="24">
        <v>6199564.0000000037</v>
      </c>
      <c r="P35" s="14">
        <v>8017847.81081081</v>
      </c>
      <c r="Q35" s="14">
        <v>7761276.375</v>
      </c>
      <c r="R35" s="14">
        <v>8641696.8000000007</v>
      </c>
      <c r="S35" s="14">
        <v>9245880.7837837804</v>
      </c>
      <c r="T35" s="14">
        <v>11985546.694444399</v>
      </c>
      <c r="U35" s="14">
        <v>11164714.9428571</v>
      </c>
      <c r="V35" s="14">
        <v>13025489.857142899</v>
      </c>
      <c r="W35" s="14">
        <v>13772816.8235294</v>
      </c>
      <c r="X35" s="14">
        <v>11966042.888888899</v>
      </c>
      <c r="Y35" s="14">
        <v>13550583.702702699</v>
      </c>
      <c r="Z35" s="14">
        <v>18851170.378378399</v>
      </c>
    </row>
    <row r="36" spans="1:26" s="12" customFormat="1" ht="12.75" customHeight="1" x14ac:dyDescent="0.2">
      <c r="A36" s="12" t="s">
        <v>56</v>
      </c>
      <c r="B36" s="42">
        <f t="shared" ref="B36:Q36" si="0">SUM(B17:B35)</f>
        <v>18112664.534351129</v>
      </c>
      <c r="C36" s="42">
        <f t="shared" si="0"/>
        <v>19001340.975409817</v>
      </c>
      <c r="D36" s="42">
        <f t="shared" si="0"/>
        <v>19395520.356521737</v>
      </c>
      <c r="E36" s="42">
        <f t="shared" si="0"/>
        <v>20672238.843137261</v>
      </c>
      <c r="F36" s="42">
        <f t="shared" si="0"/>
        <v>20659808.669999998</v>
      </c>
      <c r="G36" s="42">
        <f t="shared" si="0"/>
        <v>22387879.234042559</v>
      </c>
      <c r="H36" s="42">
        <f t="shared" si="0"/>
        <v>25761473.602272734</v>
      </c>
      <c r="I36" s="42">
        <f t="shared" si="0"/>
        <v>32262027</v>
      </c>
      <c r="J36" s="42">
        <f t="shared" si="0"/>
        <v>37565667.492307715</v>
      </c>
      <c r="K36" s="42">
        <f t="shared" si="0"/>
        <v>41628986.118644074</v>
      </c>
      <c r="L36" s="42">
        <f t="shared" si="0"/>
        <v>46815388.20408164</v>
      </c>
      <c r="M36" s="42">
        <f t="shared" si="0"/>
        <v>44188580.313725501</v>
      </c>
      <c r="N36" s="42">
        <f t="shared" si="0"/>
        <v>50080477.039215706</v>
      </c>
      <c r="O36" s="42">
        <f t="shared" si="0"/>
        <v>60574614.209302336</v>
      </c>
      <c r="P36" s="42">
        <f t="shared" si="0"/>
        <v>63476254.783783786</v>
      </c>
      <c r="Q36" s="42">
        <f t="shared" si="0"/>
        <v>60362846.800000004</v>
      </c>
      <c r="R36" s="42">
        <f t="shared" ref="R36:U36" si="1">SUM(R17:R35)</f>
        <v>74906500.549999997</v>
      </c>
      <c r="S36" s="42">
        <f t="shared" si="1"/>
        <v>82515871.270270258</v>
      </c>
      <c r="T36" s="42">
        <f t="shared" si="1"/>
        <v>88220482.083333343</v>
      </c>
      <c r="U36" s="42">
        <f t="shared" si="1"/>
        <v>96577951.371428519</v>
      </c>
      <c r="V36" s="42">
        <f t="shared" ref="V36:W36" si="2">SUM(V17:V35)</f>
        <v>108946862.80000004</v>
      </c>
      <c r="W36" s="42">
        <f t="shared" si="2"/>
        <v>114450926.88235295</v>
      </c>
      <c r="X36" s="42">
        <f t="shared" ref="X36" si="3">SUM(X17:X35)</f>
        <v>106096092.25000001</v>
      </c>
      <c r="Y36" s="42">
        <f t="shared" ref="Y36:Z36" si="4">SUM(Y17:Y35)</f>
        <v>121638255.43243246</v>
      </c>
      <c r="Z36" s="42">
        <f t="shared" si="4"/>
        <v>163552751.83783779</v>
      </c>
    </row>
    <row r="37" spans="1:26" ht="11.25" customHeight="1" x14ac:dyDescent="0.2"/>
    <row r="38" spans="1:26" ht="12.75" customHeight="1" x14ac:dyDescent="0.2">
      <c r="A38" s="12" t="s">
        <v>27</v>
      </c>
      <c r="B38" s="43">
        <f t="shared" ref="B38:Q38" si="5">B14-B36</f>
        <v>3387839.5572519712</v>
      </c>
      <c r="C38" s="43">
        <f t="shared" si="5"/>
        <v>2081776.6475409828</v>
      </c>
      <c r="D38" s="43">
        <f t="shared" si="5"/>
        <v>220618.39130436257</v>
      </c>
      <c r="E38" s="43">
        <f t="shared" si="5"/>
        <v>1128648.3725490384</v>
      </c>
      <c r="F38" s="43">
        <f t="shared" si="5"/>
        <v>882826.48000000045</v>
      </c>
      <c r="G38" s="43">
        <f t="shared" si="5"/>
        <v>-507686.31914892048</v>
      </c>
      <c r="H38" s="43">
        <f t="shared" si="5"/>
        <v>471482.46590906382</v>
      </c>
      <c r="I38" s="43">
        <f t="shared" si="5"/>
        <v>2552479.3943662122</v>
      </c>
      <c r="J38" s="43">
        <f t="shared" si="5"/>
        <v>6686036.5538461357</v>
      </c>
      <c r="K38" s="43">
        <f t="shared" si="5"/>
        <v>4525084.2203389779</v>
      </c>
      <c r="L38" s="43">
        <f t="shared" si="5"/>
        <v>2310879.8571428284</v>
      </c>
      <c r="M38" s="43">
        <f t="shared" si="5"/>
        <v>5393657.3137255237</v>
      </c>
      <c r="N38" s="43">
        <f t="shared" si="5"/>
        <v>8696120.6862745211</v>
      </c>
      <c r="O38" s="43">
        <f t="shared" si="5"/>
        <v>15703195.093023196</v>
      </c>
      <c r="P38" s="43">
        <f t="shared" si="5"/>
        <v>8398283.4324324206</v>
      </c>
      <c r="Q38" s="43">
        <f t="shared" si="5"/>
        <v>10876442.949999996</v>
      </c>
      <c r="R38" s="43">
        <f t="shared" ref="R38:U38" si="6">R14-R36</f>
        <v>15409442.975000009</v>
      </c>
      <c r="S38" s="43">
        <f t="shared" si="6"/>
        <v>27031277.459459737</v>
      </c>
      <c r="T38" s="43">
        <f t="shared" si="6"/>
        <v>34748122.777777657</v>
      </c>
      <c r="U38" s="43">
        <f t="shared" si="6"/>
        <v>38235022.742857486</v>
      </c>
      <c r="V38" s="43">
        <f t="shared" ref="V38:W38" si="7">V14-V36</f>
        <v>36469592.228570968</v>
      </c>
      <c r="W38" s="43">
        <f t="shared" si="7"/>
        <v>42401820.264706045</v>
      </c>
      <c r="X38" s="43">
        <f t="shared" ref="X38" si="8">X14-X36</f>
        <v>30950035.249999985</v>
      </c>
      <c r="Y38" s="43">
        <f t="shared" ref="Y38:Z38" si="9">Y14-Y36</f>
        <v>31935381.351351544</v>
      </c>
      <c r="Z38" s="43">
        <f t="shared" si="9"/>
        <v>43036939.243243217</v>
      </c>
    </row>
    <row r="40" spans="1:26" ht="12.75" customHeight="1" x14ac:dyDescent="0.2">
      <c r="A40" s="6" t="s">
        <v>9</v>
      </c>
    </row>
    <row r="41" spans="1:26" ht="12.75" customHeight="1" x14ac:dyDescent="0.2">
      <c r="A41" s="6" t="s">
        <v>84</v>
      </c>
      <c r="B41" s="24">
        <v>286137.52671755699</v>
      </c>
      <c r="C41" s="24">
        <v>502615.72131147498</v>
      </c>
      <c r="D41" s="24">
        <v>680746.53043478297</v>
      </c>
      <c r="E41" s="24">
        <v>1156540.58823529</v>
      </c>
      <c r="F41" s="24">
        <v>1424962.83</v>
      </c>
      <c r="G41" s="24">
        <v>313029.22340425575</v>
      </c>
      <c r="H41" s="24">
        <v>201590.22727272726</v>
      </c>
      <c r="I41" s="24">
        <v>682509.40845070442</v>
      </c>
      <c r="J41" s="24">
        <v>997956.40000000386</v>
      </c>
      <c r="K41" s="24">
        <v>1292373.3728813559</v>
      </c>
      <c r="L41" s="24">
        <v>1790710.7142857143</v>
      </c>
      <c r="M41" s="24">
        <v>3166472.8039215645</v>
      </c>
      <c r="N41" s="24">
        <v>1461563.6078431341</v>
      </c>
      <c r="O41" s="24">
        <v>1528133.744186051</v>
      </c>
      <c r="P41" s="24">
        <v>1900720</v>
      </c>
      <c r="Q41" s="24">
        <v>1437154</v>
      </c>
      <c r="R41" s="24">
        <v>837402</v>
      </c>
      <c r="S41" s="24">
        <v>2657358.0540540498</v>
      </c>
      <c r="T41" s="24">
        <v>2206857</v>
      </c>
      <c r="U41" s="24">
        <v>2704040</v>
      </c>
      <c r="V41" s="24">
        <v>1472981</v>
      </c>
      <c r="W41" s="24">
        <v>1690915.20588235</v>
      </c>
      <c r="X41" s="24">
        <v>1827731.16666667</v>
      </c>
      <c r="Y41" s="24">
        <v>3414478</v>
      </c>
      <c r="Z41" s="24">
        <v>2913730</v>
      </c>
    </row>
    <row r="42" spans="1:26" ht="12.75" customHeight="1" x14ac:dyDescent="0.2">
      <c r="A42" s="6" t="s">
        <v>85</v>
      </c>
      <c r="B42" s="24">
        <v>1348427.2671755699</v>
      </c>
      <c r="C42" s="24">
        <v>1746941.9344262299</v>
      </c>
      <c r="D42" s="24">
        <v>1889534.90434783</v>
      </c>
      <c r="E42" s="24">
        <v>2466274.5098039201</v>
      </c>
      <c r="F42" s="24">
        <v>3049084.11</v>
      </c>
      <c r="G42" s="24">
        <v>3184766.691489365</v>
      </c>
      <c r="H42" s="24">
        <v>2294698.7727272743</v>
      </c>
      <c r="I42" s="24">
        <v>2416085.8028169014</v>
      </c>
      <c r="J42" s="24">
        <v>3277829.0153846163</v>
      </c>
      <c r="K42" s="24">
        <v>4065654.9661016949</v>
      </c>
      <c r="L42" s="24">
        <v>9793112.1428571176</v>
      </c>
      <c r="M42" s="24">
        <v>4985579.2745098053</v>
      </c>
      <c r="N42" s="24">
        <v>5349002.2352941204</v>
      </c>
      <c r="O42" s="24">
        <v>5257870.2790697701</v>
      </c>
      <c r="P42" s="24">
        <v>5285774</v>
      </c>
      <c r="Q42" s="24">
        <v>5924568</v>
      </c>
      <c r="R42" s="24">
        <v>8304349</v>
      </c>
      <c r="S42" s="24">
        <v>11677814.4054054</v>
      </c>
      <c r="T42" s="24">
        <v>5408065</v>
      </c>
      <c r="U42" s="24">
        <v>5980944</v>
      </c>
      <c r="V42" s="24">
        <v>6493211</v>
      </c>
      <c r="W42" s="24">
        <v>6475040</v>
      </c>
      <c r="X42" s="24">
        <v>5393365.6666666698</v>
      </c>
      <c r="Y42" s="24">
        <v>6410586</v>
      </c>
      <c r="Z42" s="24">
        <v>8188143</v>
      </c>
    </row>
    <row r="43" spans="1:26" ht="12.75" customHeight="1" x14ac:dyDescent="0.2">
      <c r="A43" s="12" t="s">
        <v>10</v>
      </c>
      <c r="B43" s="42">
        <f t="shared" ref="B43:Q43" si="10">B41-B42</f>
        <v>-1062289.740458013</v>
      </c>
      <c r="C43" s="42">
        <f t="shared" si="10"/>
        <v>-1244326.213114755</v>
      </c>
      <c r="D43" s="42">
        <f t="shared" si="10"/>
        <v>-1208788.3739130469</v>
      </c>
      <c r="E43" s="42">
        <f t="shared" si="10"/>
        <v>-1309733.92156863</v>
      </c>
      <c r="F43" s="42">
        <f t="shared" si="10"/>
        <v>-1624121.2799999998</v>
      </c>
      <c r="G43" s="42">
        <f t="shared" si="10"/>
        <v>-2871737.4680851093</v>
      </c>
      <c r="H43" s="42">
        <f t="shared" si="10"/>
        <v>-2093108.545454547</v>
      </c>
      <c r="I43" s="42">
        <f t="shared" si="10"/>
        <v>-1733576.3943661968</v>
      </c>
      <c r="J43" s="42">
        <f t="shared" si="10"/>
        <v>-2279872.6153846122</v>
      </c>
      <c r="K43" s="42">
        <f t="shared" si="10"/>
        <v>-2773281.5932203392</v>
      </c>
      <c r="L43" s="42">
        <f t="shared" si="10"/>
        <v>-8002401.428571403</v>
      </c>
      <c r="M43" s="42">
        <f t="shared" si="10"/>
        <v>-1819106.4705882408</v>
      </c>
      <c r="N43" s="42">
        <f t="shared" si="10"/>
        <v>-3887438.6274509863</v>
      </c>
      <c r="O43" s="42">
        <f t="shared" si="10"/>
        <v>-3729736.5348837189</v>
      </c>
      <c r="P43" s="42">
        <f t="shared" si="10"/>
        <v>-3385054</v>
      </c>
      <c r="Q43" s="42">
        <f t="shared" si="10"/>
        <v>-4487414</v>
      </c>
      <c r="R43" s="42">
        <f t="shared" ref="R43:U43" si="11">R41-R42</f>
        <v>-7466947</v>
      </c>
      <c r="S43" s="42">
        <f t="shared" si="11"/>
        <v>-9020456.3513513505</v>
      </c>
      <c r="T43" s="42">
        <f t="shared" si="11"/>
        <v>-3201208</v>
      </c>
      <c r="U43" s="42">
        <f t="shared" si="11"/>
        <v>-3276904</v>
      </c>
      <c r="V43" s="42">
        <f t="shared" ref="V43:W43" si="12">V41-V42</f>
        <v>-5020230</v>
      </c>
      <c r="W43" s="42">
        <f t="shared" si="12"/>
        <v>-4784124.79411765</v>
      </c>
      <c r="X43" s="42">
        <f t="shared" ref="X43" si="13">X41-X42</f>
        <v>-3565634.5</v>
      </c>
      <c r="Y43" s="42">
        <f t="shared" ref="Y43:Z43" si="14">Y41-Y42</f>
        <v>-2996108</v>
      </c>
      <c r="Z43" s="42">
        <f t="shared" si="14"/>
        <v>-5274413</v>
      </c>
    </row>
    <row r="44" spans="1:26" ht="11.25" customHeight="1" x14ac:dyDescent="0.2"/>
    <row r="45" spans="1:26" ht="12.75" customHeight="1" x14ac:dyDescent="0.2">
      <c r="A45" s="12" t="s">
        <v>13</v>
      </c>
      <c r="B45" s="43">
        <f t="shared" ref="B45:Q45" si="15">B38+B43</f>
        <v>2325549.8167939582</v>
      </c>
      <c r="C45" s="43">
        <f t="shared" si="15"/>
        <v>837450.43442622782</v>
      </c>
      <c r="D45" s="43">
        <f t="shared" si="15"/>
        <v>-988169.98260868434</v>
      </c>
      <c r="E45" s="43">
        <f t="shared" si="15"/>
        <v>-181085.54901959165</v>
      </c>
      <c r="F45" s="43">
        <f t="shared" si="15"/>
        <v>-741294.79999999935</v>
      </c>
      <c r="G45" s="43">
        <f t="shared" si="15"/>
        <v>-3379423.7872340297</v>
      </c>
      <c r="H45" s="43">
        <f t="shared" si="15"/>
        <v>-1621626.0795454832</v>
      </c>
      <c r="I45" s="43">
        <f t="shared" si="15"/>
        <v>818903.00000001537</v>
      </c>
      <c r="J45" s="43">
        <f t="shared" si="15"/>
        <v>4406163.9384615235</v>
      </c>
      <c r="K45" s="43">
        <f t="shared" si="15"/>
        <v>1751802.6271186387</v>
      </c>
      <c r="L45" s="43">
        <f t="shared" si="15"/>
        <v>-5691521.5714285746</v>
      </c>
      <c r="M45" s="43">
        <f t="shared" si="15"/>
        <v>3574550.8431372829</v>
      </c>
      <c r="N45" s="43">
        <f t="shared" si="15"/>
        <v>4808682.0588235352</v>
      </c>
      <c r="O45" s="43">
        <f t="shared" si="15"/>
        <v>11973458.558139477</v>
      </c>
      <c r="P45" s="43">
        <f t="shared" si="15"/>
        <v>5013229.4324324206</v>
      </c>
      <c r="Q45" s="43">
        <f t="shared" si="15"/>
        <v>6389028.9499999955</v>
      </c>
      <c r="R45" s="43">
        <f t="shared" ref="R45:U45" si="16">R38+R43</f>
        <v>7942495.9750000089</v>
      </c>
      <c r="S45" s="43">
        <f t="shared" si="16"/>
        <v>18010821.108108386</v>
      </c>
      <c r="T45" s="43">
        <f t="shared" si="16"/>
        <v>31546914.777777657</v>
      </c>
      <c r="U45" s="43">
        <f t="shared" si="16"/>
        <v>34958118.742857486</v>
      </c>
      <c r="V45" s="43">
        <f t="shared" ref="V45:W45" si="17">V38+V43</f>
        <v>31449362.228570968</v>
      </c>
      <c r="W45" s="43">
        <f t="shared" si="17"/>
        <v>37617695.470588394</v>
      </c>
      <c r="X45" s="43">
        <f t="shared" ref="X45" si="18">X38+X43</f>
        <v>27384400.749999985</v>
      </c>
      <c r="Y45" s="43">
        <f t="shared" ref="Y45:Z45" si="19">Y38+Y43</f>
        <v>28939273.351351544</v>
      </c>
      <c r="Z45" s="43">
        <f t="shared" si="19"/>
        <v>37762526.243243217</v>
      </c>
    </row>
    <row r="46" spans="1:26" x14ac:dyDescent="0.2">
      <c r="A46" s="12"/>
    </row>
    <row r="47" spans="1:26" x14ac:dyDescent="0.2">
      <c r="A47" s="12"/>
    </row>
    <row r="48" spans="1:26" ht="15" customHeight="1" x14ac:dyDescent="0.2">
      <c r="A48" s="23" t="s">
        <v>114</v>
      </c>
    </row>
    <row r="49" spans="1:26" ht="12.75" customHeight="1" x14ac:dyDescent="0.2">
      <c r="A49" s="6" t="s">
        <v>70</v>
      </c>
      <c r="B49" s="14"/>
      <c r="C49" s="14"/>
      <c r="D49" s="14"/>
      <c r="E49" s="14"/>
      <c r="F49" s="14"/>
      <c r="G49" s="14">
        <v>6588753.0106383003</v>
      </c>
      <c r="H49" s="14">
        <v>10964986.090909064</v>
      </c>
      <c r="I49" s="14">
        <v>18880562.605633829</v>
      </c>
      <c r="J49" s="14">
        <v>28347699.015384592</v>
      </c>
      <c r="K49" s="14">
        <v>32200169.576271188</v>
      </c>
      <c r="L49" s="14">
        <v>47168600.204081602</v>
      </c>
      <c r="M49" s="14">
        <v>49800071.62745095</v>
      </c>
      <c r="N49" s="14">
        <v>57748619.666666627</v>
      </c>
      <c r="O49" s="14">
        <v>71252532.372093052</v>
      </c>
      <c r="P49" s="14">
        <v>67367843</v>
      </c>
      <c r="Q49" s="14">
        <v>71917682</v>
      </c>
      <c r="R49" s="14">
        <v>68595320</v>
      </c>
      <c r="S49" s="14">
        <v>66729694</v>
      </c>
      <c r="T49" s="14">
        <v>72806690</v>
      </c>
      <c r="U49" s="14">
        <v>73495194</v>
      </c>
      <c r="V49" s="14">
        <v>95086165</v>
      </c>
      <c r="W49" s="14">
        <v>100561054.58823501</v>
      </c>
      <c r="X49" s="14">
        <v>98591833.611111104</v>
      </c>
      <c r="Y49" s="14">
        <v>141978293</v>
      </c>
      <c r="Z49" s="14">
        <v>122065014</v>
      </c>
    </row>
    <row r="50" spans="1:26" ht="12.75" customHeight="1" x14ac:dyDescent="0.2">
      <c r="A50" s="6" t="s">
        <v>68</v>
      </c>
      <c r="B50" s="14"/>
      <c r="C50" s="14"/>
      <c r="D50" s="14"/>
      <c r="E50" s="14"/>
      <c r="F50" s="14"/>
      <c r="G50" s="14">
        <v>40558981.787234008</v>
      </c>
      <c r="H50" s="14">
        <v>40970526.022727303</v>
      </c>
      <c r="I50" s="14">
        <v>44258434.605633825</v>
      </c>
      <c r="J50" s="14">
        <v>44727184.553846158</v>
      </c>
      <c r="K50" s="14">
        <v>37380568.220338993</v>
      </c>
      <c r="L50" s="14">
        <v>42601232.57142856</v>
      </c>
      <c r="M50" s="14">
        <v>46750013.823529385</v>
      </c>
      <c r="N50" s="14">
        <v>47800495.431372508</v>
      </c>
      <c r="O50" s="14">
        <v>48597155.93023257</v>
      </c>
      <c r="P50" s="14">
        <v>58694288</v>
      </c>
      <c r="Q50" s="14">
        <v>66436759</v>
      </c>
      <c r="R50" s="14">
        <v>98773622</v>
      </c>
      <c r="S50" s="14">
        <v>108890097.972973</v>
      </c>
      <c r="T50" s="14">
        <v>111191574</v>
      </c>
      <c r="U50" s="14">
        <v>105310280</v>
      </c>
      <c r="V50" s="14">
        <v>152499391</v>
      </c>
      <c r="W50" s="14">
        <v>152119202.38235301</v>
      </c>
      <c r="X50" s="14">
        <v>161912740.11111099</v>
      </c>
      <c r="Y50" s="14">
        <v>204574430</v>
      </c>
      <c r="Z50" s="14">
        <v>187145952</v>
      </c>
    </row>
    <row r="51" spans="1:26" ht="12.75" customHeight="1" x14ac:dyDescent="0.2">
      <c r="A51" s="6" t="s">
        <v>82</v>
      </c>
      <c r="B51" s="14"/>
      <c r="C51" s="14"/>
      <c r="D51" s="14"/>
      <c r="E51" s="14"/>
      <c r="F51" s="14"/>
      <c r="G51" s="44">
        <v>4551079.3936170228</v>
      </c>
      <c r="H51" s="44">
        <v>3249236.1818181826</v>
      </c>
      <c r="I51" s="44">
        <v>11348865.394366188</v>
      </c>
      <c r="J51" s="44">
        <v>15879630.492307656</v>
      </c>
      <c r="K51" s="44">
        <v>15783988.627118643</v>
      </c>
      <c r="L51" s="44">
        <v>19881907.163265269</v>
      </c>
      <c r="M51" s="44">
        <v>19255131.450980429</v>
      </c>
      <c r="N51" s="44">
        <v>13347150.627450973</v>
      </c>
      <c r="O51" s="44">
        <v>12664422.162790669</v>
      </c>
      <c r="P51" s="14">
        <v>14867645</v>
      </c>
      <c r="Q51" s="14">
        <v>6432719</v>
      </c>
      <c r="R51" s="14">
        <v>10599360</v>
      </c>
      <c r="S51" s="14">
        <v>12048780.1621622</v>
      </c>
      <c r="T51" s="14">
        <v>14599843</v>
      </c>
      <c r="U51" s="14">
        <v>22324650</v>
      </c>
      <c r="V51" s="14">
        <v>26459642</v>
      </c>
      <c r="W51" s="14">
        <v>25640652.0294118</v>
      </c>
      <c r="X51" s="14">
        <v>16246734.7222222</v>
      </c>
      <c r="Y51" s="14">
        <v>21831923</v>
      </c>
      <c r="Z51" s="14">
        <v>31702394</v>
      </c>
    </row>
    <row r="52" spans="1:26" s="12" customFormat="1" ht="12.75" customHeight="1" x14ac:dyDescent="0.2">
      <c r="A52" s="12" t="s">
        <v>83</v>
      </c>
      <c r="B52" s="16"/>
      <c r="C52" s="16"/>
      <c r="D52" s="16"/>
      <c r="E52" s="16"/>
      <c r="F52" s="16"/>
      <c r="G52" s="16">
        <v>51698814.191489339</v>
      </c>
      <c r="H52" s="16">
        <v>55184748.29545451</v>
      </c>
      <c r="I52" s="16">
        <v>74487862.60563384</v>
      </c>
      <c r="J52" s="16">
        <v>88954514.061538488</v>
      </c>
      <c r="K52" s="16">
        <v>85364726.423728809</v>
      </c>
      <c r="L52" s="16">
        <v>109651739.93877536</v>
      </c>
      <c r="M52" s="16">
        <v>115805216.90196051</v>
      </c>
      <c r="N52" s="16">
        <v>118896265.7254902</v>
      </c>
      <c r="O52" s="16">
        <v>132514110.46511637</v>
      </c>
      <c r="P52" s="16">
        <v>140929776</v>
      </c>
      <c r="Q52" s="16">
        <v>144787160</v>
      </c>
      <c r="R52" s="16">
        <v>177968302</v>
      </c>
      <c r="S52" s="16">
        <v>187668572.13513499</v>
      </c>
      <c r="T52" s="16">
        <v>198598107</v>
      </c>
      <c r="U52" s="16">
        <v>201130124</v>
      </c>
      <c r="V52" s="16">
        <v>274045198</v>
      </c>
      <c r="W52" s="16">
        <v>278320909</v>
      </c>
      <c r="X52" s="16">
        <v>276751308.444444</v>
      </c>
      <c r="Y52" s="16">
        <v>368384646</v>
      </c>
      <c r="Z52" s="16">
        <v>340913360</v>
      </c>
    </row>
    <row r="53" spans="1:26" ht="12.75" customHeight="1" x14ac:dyDescent="0.2">
      <c r="A53" s="12" t="s">
        <v>41</v>
      </c>
      <c r="B53" s="45"/>
      <c r="C53" s="45"/>
      <c r="D53" s="45"/>
      <c r="E53" s="45"/>
      <c r="F53" s="45"/>
      <c r="G53" s="16">
        <v>7245451.5638297861</v>
      </c>
      <c r="H53" s="16">
        <v>7339525.7727272743</v>
      </c>
      <c r="I53" s="16">
        <v>10947284.394366158</v>
      </c>
      <c r="J53" s="16">
        <v>19657498.599999964</v>
      </c>
      <c r="K53" s="16">
        <v>19259878.288135592</v>
      </c>
      <c r="L53" s="16">
        <v>19308478.265306141</v>
      </c>
      <c r="M53" s="16">
        <v>24930293.352941196</v>
      </c>
      <c r="N53" s="16">
        <v>24986321.588235285</v>
      </c>
      <c r="O53" s="16">
        <v>38883490.604651183</v>
      </c>
      <c r="P53" s="45">
        <v>33568652</v>
      </c>
      <c r="Q53" s="45">
        <v>31124673</v>
      </c>
      <c r="R53" s="45">
        <v>30071313</v>
      </c>
      <c r="S53" s="45">
        <v>54266778.540540501</v>
      </c>
      <c r="T53" s="45">
        <v>65632356</v>
      </c>
      <c r="U53" s="45">
        <v>63869353</v>
      </c>
      <c r="V53" s="45">
        <v>81905217</v>
      </c>
      <c r="W53" s="45">
        <v>89995155.2058824</v>
      </c>
      <c r="X53" s="45">
        <v>79089819.444444403</v>
      </c>
      <c r="Y53" s="45">
        <v>102403887</v>
      </c>
      <c r="Z53" s="45">
        <v>104253452</v>
      </c>
    </row>
    <row r="54" spans="1:26" s="12" customFormat="1" ht="12.75" customHeight="1" x14ac:dyDescent="0.2">
      <c r="A54" s="12" t="s">
        <v>42</v>
      </c>
      <c r="B54" s="16"/>
      <c r="C54" s="16"/>
      <c r="D54" s="16"/>
      <c r="E54" s="16"/>
      <c r="F54" s="16"/>
      <c r="G54" s="16">
        <f t="shared" ref="G54:Q54" si="20">SUM(G52:G53)</f>
        <v>58944265.755319126</v>
      </c>
      <c r="H54" s="16">
        <f t="shared" si="20"/>
        <v>62524274.068181783</v>
      </c>
      <c r="I54" s="16">
        <f t="shared" si="20"/>
        <v>85435147</v>
      </c>
      <c r="J54" s="16">
        <f t="shared" si="20"/>
        <v>108612012.66153845</v>
      </c>
      <c r="K54" s="16">
        <f t="shared" si="20"/>
        <v>104624604.7118644</v>
      </c>
      <c r="L54" s="16">
        <f t="shared" si="20"/>
        <v>128960218.20408151</v>
      </c>
      <c r="M54" s="16">
        <f t="shared" si="20"/>
        <v>140735510.25490171</v>
      </c>
      <c r="N54" s="16">
        <f t="shared" si="20"/>
        <v>143882587.31372547</v>
      </c>
      <c r="O54" s="16">
        <f t="shared" si="20"/>
        <v>171397601.06976753</v>
      </c>
      <c r="P54" s="16">
        <f t="shared" si="20"/>
        <v>174498428</v>
      </c>
      <c r="Q54" s="16">
        <f t="shared" si="20"/>
        <v>175911833</v>
      </c>
      <c r="R54" s="16">
        <f t="shared" ref="R54" si="21">SUM(R52:R53)</f>
        <v>208039615</v>
      </c>
      <c r="S54" s="16">
        <v>241935350.67567599</v>
      </c>
      <c r="T54" s="16">
        <v>264230463</v>
      </c>
      <c r="U54" s="16">
        <v>264999477</v>
      </c>
      <c r="V54" s="16">
        <v>355950415</v>
      </c>
      <c r="W54" s="16">
        <v>368316064.20588201</v>
      </c>
      <c r="X54" s="16">
        <v>355841127.88888901</v>
      </c>
      <c r="Y54" s="16">
        <v>470788533</v>
      </c>
      <c r="Z54" s="16">
        <v>445166812</v>
      </c>
    </row>
    <row r="55" spans="1:26" ht="11.25" customHeight="1" x14ac:dyDescent="0.2"/>
    <row r="56" spans="1:26" ht="12.75" customHeight="1" x14ac:dyDescent="0.2">
      <c r="A56" s="6" t="s">
        <v>51</v>
      </c>
      <c r="B56" s="14"/>
      <c r="C56" s="14"/>
      <c r="D56" s="14"/>
      <c r="E56" s="14"/>
      <c r="F56" s="14"/>
      <c r="G56" s="14">
        <v>7040844.5425531818</v>
      </c>
      <c r="H56" s="14">
        <v>3438725.852272721</v>
      </c>
      <c r="I56" s="14">
        <v>9334876.1408450957</v>
      </c>
      <c r="J56" s="14">
        <v>24223991.292307723</v>
      </c>
      <c r="K56" s="14">
        <v>18769424.677966107</v>
      </c>
      <c r="L56" s="14">
        <v>22363466.265306134</v>
      </c>
      <c r="M56" s="14">
        <v>27510886.607843146</v>
      </c>
      <c r="N56" s="14">
        <v>27061660.352941152</v>
      </c>
      <c r="O56" s="14">
        <v>35200461.348837182</v>
      </c>
      <c r="P56" s="14">
        <v>43235056</v>
      </c>
      <c r="Q56" s="14">
        <v>44655537</v>
      </c>
      <c r="R56" s="14">
        <v>51559554</v>
      </c>
      <c r="S56" s="14">
        <v>57659987.1621622</v>
      </c>
      <c r="T56" s="14">
        <v>69325220</v>
      </c>
      <c r="U56" s="14">
        <v>55258271</v>
      </c>
      <c r="V56" s="14">
        <v>92400423</v>
      </c>
      <c r="W56" s="14">
        <v>96631234.441176504</v>
      </c>
      <c r="X56" s="14">
        <v>102578471.055556</v>
      </c>
      <c r="Y56" s="14">
        <v>138130049</v>
      </c>
      <c r="Z56" s="14">
        <v>145403005</v>
      </c>
    </row>
    <row r="57" spans="1:26" ht="12.75" customHeight="1" x14ac:dyDescent="0.2">
      <c r="A57" s="6" t="s">
        <v>43</v>
      </c>
      <c r="B57" s="46"/>
      <c r="C57" s="46"/>
      <c r="D57" s="46"/>
      <c r="E57" s="46"/>
      <c r="F57" s="46"/>
      <c r="G57" s="14">
        <v>44642165.723404273</v>
      </c>
      <c r="H57" s="14">
        <v>50427584.715909079</v>
      </c>
      <c r="I57" s="14">
        <v>65893056.112676069</v>
      </c>
      <c r="J57" s="14">
        <v>72597292.84615384</v>
      </c>
      <c r="K57" s="14">
        <v>70456242.593220353</v>
      </c>
      <c r="L57" s="14">
        <v>89202187.510204077</v>
      </c>
      <c r="M57" s="14">
        <v>95234002.196078718</v>
      </c>
      <c r="N57" s="14">
        <v>98388194.313725322</v>
      </c>
      <c r="O57" s="14">
        <v>108402065.79069725</v>
      </c>
      <c r="P57" s="46">
        <v>108727773</v>
      </c>
      <c r="Q57" s="46">
        <v>105575344</v>
      </c>
      <c r="R57" s="46">
        <v>127626207</v>
      </c>
      <c r="S57" s="46">
        <v>145283671.702703</v>
      </c>
      <c r="T57" s="46">
        <v>148530208</v>
      </c>
      <c r="U57" s="46">
        <v>152058534</v>
      </c>
      <c r="V57" s="46">
        <v>201810366</v>
      </c>
      <c r="W57" s="46">
        <v>209415880.23529401</v>
      </c>
      <c r="X57" s="46">
        <v>202905586.38888901</v>
      </c>
      <c r="Y57" s="46">
        <v>260159257</v>
      </c>
      <c r="Z57" s="46">
        <v>225178856</v>
      </c>
    </row>
    <row r="58" spans="1:26" ht="12.75" customHeight="1" x14ac:dyDescent="0.2">
      <c r="A58" s="6" t="s">
        <v>44</v>
      </c>
      <c r="B58" s="46"/>
      <c r="C58" s="46"/>
      <c r="D58" s="46"/>
      <c r="E58" s="46"/>
      <c r="F58" s="46"/>
      <c r="G58" s="14">
        <v>7261255.4893617006</v>
      </c>
      <c r="H58" s="14">
        <v>8657963.5000000019</v>
      </c>
      <c r="I58" s="14">
        <v>10207214.746478915</v>
      </c>
      <c r="J58" s="14">
        <v>11790728.523076884</v>
      </c>
      <c r="K58" s="14">
        <v>15398937.440677967</v>
      </c>
      <c r="L58" s="14">
        <v>17394564.428571448</v>
      </c>
      <c r="M58" s="14">
        <v>17990621.450980354</v>
      </c>
      <c r="N58" s="14">
        <v>18432732.647058815</v>
      </c>
      <c r="O58" s="14">
        <v>27795073.93023257</v>
      </c>
      <c r="P58" s="46">
        <v>22535599</v>
      </c>
      <c r="Q58" s="46">
        <v>25680952</v>
      </c>
      <c r="R58" s="46">
        <v>28853854</v>
      </c>
      <c r="S58" s="46">
        <v>38991691.810810797</v>
      </c>
      <c r="T58" s="46">
        <v>46375035</v>
      </c>
      <c r="U58" s="46">
        <v>57682672</v>
      </c>
      <c r="V58" s="46">
        <v>61739626</v>
      </c>
      <c r="W58" s="46">
        <v>62268949.5294118</v>
      </c>
      <c r="X58" s="46">
        <v>50357070.444444403</v>
      </c>
      <c r="Y58" s="46">
        <v>72499227</v>
      </c>
      <c r="Z58" s="46">
        <v>74584951</v>
      </c>
    </row>
    <row r="59" spans="1:26" s="12" customFormat="1" ht="12.75" customHeight="1" x14ac:dyDescent="0.2">
      <c r="A59" s="12" t="s">
        <v>45</v>
      </c>
      <c r="B59" s="16"/>
      <c r="C59" s="16"/>
      <c r="D59" s="16"/>
      <c r="E59" s="16"/>
      <c r="F59" s="16"/>
      <c r="G59" s="16">
        <f t="shared" ref="G59:Q59" si="22">SUM(G56:G58)</f>
        <v>58944265.755319156</v>
      </c>
      <c r="H59" s="16">
        <f t="shared" si="22"/>
        <v>62524274.068181798</v>
      </c>
      <c r="I59" s="16">
        <f t="shared" si="22"/>
        <v>85435147.000000075</v>
      </c>
      <c r="J59" s="16">
        <f t="shared" si="22"/>
        <v>108612012.66153845</v>
      </c>
      <c r="K59" s="16">
        <f t="shared" si="22"/>
        <v>104624604.71186443</v>
      </c>
      <c r="L59" s="16">
        <f t="shared" si="22"/>
        <v>128960218.20408165</v>
      </c>
      <c r="M59" s="16">
        <f t="shared" si="22"/>
        <v>140735510.25490221</v>
      </c>
      <c r="N59" s="16">
        <f t="shared" si="22"/>
        <v>143882587.31372529</v>
      </c>
      <c r="O59" s="16">
        <f t="shared" si="22"/>
        <v>171397601.069767</v>
      </c>
      <c r="P59" s="16">
        <f t="shared" si="22"/>
        <v>174498428</v>
      </c>
      <c r="Q59" s="16">
        <f t="shared" si="22"/>
        <v>175911833</v>
      </c>
      <c r="R59" s="16">
        <f t="shared" ref="R59:U59" si="23">SUM(R56:R58)</f>
        <v>208039615</v>
      </c>
      <c r="S59" s="16">
        <f t="shared" si="23"/>
        <v>241935350.67567599</v>
      </c>
      <c r="T59" s="16">
        <f t="shared" si="23"/>
        <v>264230463</v>
      </c>
      <c r="U59" s="16">
        <f t="shared" si="23"/>
        <v>264999477</v>
      </c>
      <c r="V59" s="16">
        <f t="shared" ref="V59:W59" si="24">SUM(V56:V58)</f>
        <v>355950415</v>
      </c>
      <c r="W59" s="16">
        <f t="shared" si="24"/>
        <v>368316064.20588231</v>
      </c>
      <c r="X59" s="16">
        <f t="shared" ref="X59" si="25">SUM(X56:X58)</f>
        <v>355841127.88888943</v>
      </c>
      <c r="Y59" s="16">
        <f t="shared" ref="Y59:Z59" si="26">SUM(Y56:Y58)</f>
        <v>470788533</v>
      </c>
      <c r="Z59" s="16">
        <f t="shared" si="26"/>
        <v>445166812</v>
      </c>
    </row>
    <row r="60" spans="1:26" s="12" customFormat="1" ht="11.25" customHeight="1" x14ac:dyDescent="0.2">
      <c r="B60" s="47"/>
      <c r="C60" s="47"/>
      <c r="D60" s="47"/>
      <c r="E60" s="47"/>
      <c r="F60" s="47"/>
      <c r="G60" s="47"/>
      <c r="H60" s="47"/>
      <c r="I60" s="47"/>
      <c r="J60" s="47"/>
      <c r="K60" s="47"/>
      <c r="L60" s="47"/>
      <c r="M60" s="47"/>
      <c r="N60" s="47"/>
    </row>
    <row r="61" spans="1:26" ht="11.25" customHeight="1" x14ac:dyDescent="0.2">
      <c r="A61" s="12"/>
    </row>
    <row r="62" spans="1:26" ht="15" customHeight="1" x14ac:dyDescent="0.2">
      <c r="A62" s="11" t="s">
        <v>98</v>
      </c>
    </row>
    <row r="63" spans="1:26" ht="12.75" customHeight="1" x14ac:dyDescent="0.2">
      <c r="A63" s="6" t="s">
        <v>47</v>
      </c>
      <c r="B63" s="48"/>
      <c r="C63" s="48"/>
      <c r="D63" s="48"/>
      <c r="E63" s="48"/>
      <c r="F63" s="48"/>
      <c r="G63" s="28">
        <f t="shared" ref="G63:Q63" si="27">(G45+G42)*100/G59</f>
        <v>-0.33023924083251277</v>
      </c>
      <c r="H63" s="28">
        <f t="shared" si="27"/>
        <v>1.0764982132344556</v>
      </c>
      <c r="I63" s="28">
        <f t="shared" si="27"/>
        <v>3.7864847389060077</v>
      </c>
      <c r="J63" s="28">
        <f t="shared" si="27"/>
        <v>7.0747173959397456</v>
      </c>
      <c r="K63" s="28">
        <f t="shared" si="27"/>
        <v>5.5603150035706985</v>
      </c>
      <c r="L63" s="28">
        <f t="shared" si="27"/>
        <v>3.1805083990612584</v>
      </c>
      <c r="M63" s="28">
        <f t="shared" si="27"/>
        <v>6.0824237622351713</v>
      </c>
      <c r="N63" s="28">
        <f t="shared" si="27"/>
        <v>7.0597036679425145</v>
      </c>
      <c r="O63" s="28">
        <f t="shared" si="27"/>
        <v>10.053424744372748</v>
      </c>
      <c r="P63" s="28">
        <f t="shared" si="27"/>
        <v>5.9020608669508592</v>
      </c>
      <c r="Q63" s="28">
        <f t="shared" si="27"/>
        <v>6.9998684795695327</v>
      </c>
      <c r="R63" s="28">
        <f t="shared" ref="R63:S63" si="28">(R45+R42)*100/R59</f>
        <v>7.8094957900205735</v>
      </c>
      <c r="S63" s="28">
        <f t="shared" si="28"/>
        <v>12.271309434772347</v>
      </c>
      <c r="T63" s="28">
        <f t="shared" ref="T63:U63" si="29">(T45+T42)*100/T59</f>
        <v>13.985889196196753</v>
      </c>
      <c r="U63" s="28">
        <f t="shared" si="29"/>
        <v>15.448733411220084</v>
      </c>
      <c r="V63" s="28">
        <f t="shared" ref="V63:W63" si="30">(V45+V42)*100/V59</f>
        <v>10.659510884000786</v>
      </c>
      <c r="W63" s="28">
        <f t="shared" si="30"/>
        <v>11.971439683375124</v>
      </c>
      <c r="X63" s="28">
        <f t="shared" ref="X63" si="31">(X45+X42)*100/X59</f>
        <v>9.2113485057582878</v>
      </c>
      <c r="Y63" s="28">
        <f t="shared" ref="Y63:Z63" si="32">(Y45+Y42)*100/Y59</f>
        <v>7.5086491860989195</v>
      </c>
      <c r="Z63" s="28">
        <f t="shared" si="32"/>
        <v>10.32212375329615</v>
      </c>
    </row>
    <row r="64" spans="1:26" ht="12.75" customHeight="1" x14ac:dyDescent="0.2">
      <c r="A64" s="6" t="s">
        <v>57</v>
      </c>
      <c r="B64" s="28">
        <f t="shared" ref="B64:Q64" si="33">(B38/B14)*100</f>
        <v>15.757023848455129</v>
      </c>
      <c r="C64" s="28">
        <f t="shared" si="33"/>
        <v>9.8741404604923719</v>
      </c>
      <c r="D64" s="28">
        <f t="shared" si="33"/>
        <v>1.1246779712384116</v>
      </c>
      <c r="E64" s="28">
        <f t="shared" si="33"/>
        <v>5.1770754161644703</v>
      </c>
      <c r="F64" s="28">
        <f t="shared" si="33"/>
        <v>4.0980431309955154</v>
      </c>
      <c r="G64" s="28">
        <f t="shared" si="33"/>
        <v>-2.320300927526755</v>
      </c>
      <c r="H64" s="28">
        <f t="shared" si="33"/>
        <v>1.7972906472440191</v>
      </c>
      <c r="I64" s="28">
        <f t="shared" si="33"/>
        <v>7.3316547000627939</v>
      </c>
      <c r="J64" s="28">
        <f t="shared" si="33"/>
        <v>15.109105282980067</v>
      </c>
      <c r="K64" s="28">
        <f t="shared" si="33"/>
        <v>9.8043015211964146</v>
      </c>
      <c r="L64" s="28">
        <f t="shared" si="33"/>
        <v>4.7039597110508247</v>
      </c>
      <c r="M64" s="28">
        <f t="shared" si="33"/>
        <v>10.878204719706609</v>
      </c>
      <c r="N64" s="28">
        <f t="shared" si="33"/>
        <v>14.79520935677294</v>
      </c>
      <c r="O64" s="28">
        <f t="shared" si="33"/>
        <v>20.586845947271382</v>
      </c>
      <c r="P64" s="28">
        <f t="shared" si="33"/>
        <v>11.684643325524164</v>
      </c>
      <c r="Q64" s="28">
        <f t="shared" si="33"/>
        <v>15.267478084310907</v>
      </c>
      <c r="R64" s="28">
        <f t="shared" ref="R64:S64" si="34">(R38/R14)*100</f>
        <v>17.061708457637472</v>
      </c>
      <c r="S64" s="28">
        <f t="shared" si="34"/>
        <v>24.675473321674616</v>
      </c>
      <c r="T64" s="28">
        <f t="shared" ref="T64:U64" si="35">(T38/T14)*100</f>
        <v>28.257718965767335</v>
      </c>
      <c r="U64" s="28">
        <f t="shared" si="35"/>
        <v>28.361530478842656</v>
      </c>
      <c r="V64" s="28">
        <f t="shared" ref="V64:W64" si="36">(V38/V14)*100</f>
        <v>25.079412244924775</v>
      </c>
      <c r="W64" s="28">
        <f t="shared" si="36"/>
        <v>27.032883411950547</v>
      </c>
      <c r="X64" s="28">
        <f t="shared" ref="X64" si="37">(X38/X14)*100</f>
        <v>22.58366275252833</v>
      </c>
      <c r="Y64" s="28">
        <f t="shared" ref="Y64:Z64" si="38">(Y38/Y14)*100</f>
        <v>20.794833032646938</v>
      </c>
      <c r="Z64" s="28">
        <f t="shared" si="38"/>
        <v>20.83208461082037</v>
      </c>
    </row>
    <row r="65" spans="1:26" ht="12.75" customHeight="1" x14ac:dyDescent="0.2">
      <c r="A65" s="28" t="s">
        <v>99</v>
      </c>
      <c r="B65" s="28"/>
      <c r="C65" s="28"/>
      <c r="D65" s="28"/>
      <c r="E65" s="28"/>
      <c r="F65" s="28"/>
      <c r="G65" s="28">
        <f t="shared" ref="G65:Q65" si="39">IF(G56&gt;0,(G45/G56)*100," ")</f>
        <v>-47.997420860659538</v>
      </c>
      <c r="H65" s="28">
        <f t="shared" si="39"/>
        <v>-47.157759856713177</v>
      </c>
      <c r="I65" s="28">
        <f t="shared" si="39"/>
        <v>8.772510611221449</v>
      </c>
      <c r="J65" s="28">
        <f t="shared" si="39"/>
        <v>18.189256614621932</v>
      </c>
      <c r="K65" s="28">
        <f t="shared" si="39"/>
        <v>9.3332782286881883</v>
      </c>
      <c r="L65" s="28">
        <f t="shared" si="39"/>
        <v>-25.45008677951769</v>
      </c>
      <c r="M65" s="28">
        <f t="shared" si="39"/>
        <v>12.993222988742955</v>
      </c>
      <c r="N65" s="28">
        <f t="shared" si="39"/>
        <v>17.769353380791035</v>
      </c>
      <c r="O65" s="28">
        <f t="shared" si="39"/>
        <v>34.015061449002886</v>
      </c>
      <c r="P65" s="28">
        <f t="shared" si="39"/>
        <v>11.595288398452452</v>
      </c>
      <c r="Q65" s="28">
        <f t="shared" si="39"/>
        <v>14.3073611453827</v>
      </c>
      <c r="R65" s="28">
        <f t="shared" ref="R65:S65" si="40">IF(R56&gt;0,(R45/R56)*100," ")</f>
        <v>15.404508687177568</v>
      </c>
      <c r="S65" s="28">
        <f t="shared" si="40"/>
        <v>31.236255841429493</v>
      </c>
      <c r="T65" s="28">
        <f t="shared" ref="T65:U65" si="41">IF(T56&gt;0,(T45/T56)*100," ")</f>
        <v>45.505682892571649</v>
      </c>
      <c r="U65" s="28">
        <f t="shared" si="41"/>
        <v>63.263142530929869</v>
      </c>
      <c r="V65" s="28">
        <f t="shared" ref="V65:W65" si="42">IF(V56&gt;0,(V45/V56)*100," ")</f>
        <v>34.035950494048031</v>
      </c>
      <c r="W65" s="28">
        <f t="shared" si="42"/>
        <v>38.929126475650961</v>
      </c>
      <c r="X65" s="28">
        <f t="shared" ref="X65" si="43">IF(X56&gt;0,(X45/X56)*100," ")</f>
        <v>26.69605080696585</v>
      </c>
      <c r="Y65" s="28">
        <f t="shared" ref="Y65:Z65" si="44">IF(Y56&gt;0,(Y45/Y56)*100," ")</f>
        <v>20.950744288342026</v>
      </c>
      <c r="Z65" s="28">
        <f t="shared" si="44"/>
        <v>25.970939351111223</v>
      </c>
    </row>
    <row r="66" spans="1:26" ht="12.75" customHeight="1" x14ac:dyDescent="0.2">
      <c r="A66" s="28" t="s">
        <v>100</v>
      </c>
      <c r="B66" s="28"/>
      <c r="C66" s="28"/>
      <c r="D66" s="28"/>
      <c r="E66" s="28"/>
      <c r="F66" s="28"/>
      <c r="G66" s="28">
        <f t="shared" ref="G66:Q66" si="45">(G53/G58)*100</f>
        <v>99.782352713589702</v>
      </c>
      <c r="H66" s="28">
        <f t="shared" si="45"/>
        <v>84.77196482437553</v>
      </c>
      <c r="I66" s="28">
        <f t="shared" si="45"/>
        <v>107.25045633180723</v>
      </c>
      <c r="J66" s="28">
        <f t="shared" si="45"/>
        <v>166.71996612869333</v>
      </c>
      <c r="K66" s="28">
        <f t="shared" si="45"/>
        <v>125.07277441921758</v>
      </c>
      <c r="L66" s="28">
        <f t="shared" si="45"/>
        <v>111.00294200865986</v>
      </c>
      <c r="M66" s="28">
        <f t="shared" si="45"/>
        <v>138.5738309311304</v>
      </c>
      <c r="N66" s="28">
        <f t="shared" si="45"/>
        <v>135.55408233093524</v>
      </c>
      <c r="O66" s="28">
        <f t="shared" si="45"/>
        <v>139.89345990678513</v>
      </c>
      <c r="P66" s="28">
        <f t="shared" si="45"/>
        <v>148.95833032882771</v>
      </c>
      <c r="Q66" s="28">
        <f t="shared" si="45"/>
        <v>121.19750467194518</v>
      </c>
      <c r="R66" s="28">
        <f t="shared" ref="R66:S66" si="46">(R53/R58)*100</f>
        <v>104.21939821280026</v>
      </c>
      <c r="S66" s="28">
        <f t="shared" si="46"/>
        <v>139.17523457008488</v>
      </c>
      <c r="T66" s="28">
        <f t="shared" ref="T66:U66" si="47">(T53/T58)*100</f>
        <v>141.52518914540983</v>
      </c>
      <c r="U66" s="28">
        <f t="shared" si="47"/>
        <v>110.72537173728708</v>
      </c>
      <c r="V66" s="28">
        <f t="shared" ref="V66:W66" si="48">(V53/V58)*100</f>
        <v>132.66231479925062</v>
      </c>
      <c r="W66" s="28">
        <f t="shared" si="48"/>
        <v>144.52653511261587</v>
      </c>
      <c r="X66" s="28">
        <f t="shared" ref="X66" si="49">(X53/X58)*100</f>
        <v>157.05802332504416</v>
      </c>
      <c r="Y66" s="28">
        <f t="shared" ref="Y66:Z66" si="50">(Y53/Y58)*100</f>
        <v>141.24824668820261</v>
      </c>
      <c r="Z66" s="28">
        <f t="shared" si="50"/>
        <v>139.77813299093003</v>
      </c>
    </row>
    <row r="67" spans="1:26" ht="12.75" customHeight="1" x14ac:dyDescent="0.2">
      <c r="A67" s="28" t="s">
        <v>101</v>
      </c>
      <c r="B67" s="28"/>
      <c r="C67" s="28"/>
      <c r="D67" s="28"/>
      <c r="E67" s="28"/>
      <c r="F67" s="28"/>
      <c r="G67" s="28">
        <f t="shared" ref="G67:Q67" si="51">(G56/G59)*100</f>
        <v>11.944918563885603</v>
      </c>
      <c r="H67" s="28">
        <f t="shared" si="51"/>
        <v>5.4998253134819945</v>
      </c>
      <c r="I67" s="28">
        <f t="shared" si="51"/>
        <v>10.926271527156251</v>
      </c>
      <c r="J67" s="28">
        <f t="shared" si="51"/>
        <v>22.303233959760597</v>
      </c>
      <c r="K67" s="28">
        <f t="shared" si="51"/>
        <v>17.939780732894519</v>
      </c>
      <c r="L67" s="28">
        <f t="shared" si="51"/>
        <v>17.341368196132844</v>
      </c>
      <c r="M67" s="28">
        <f t="shared" si="51"/>
        <v>19.547935384619723</v>
      </c>
      <c r="N67" s="28">
        <f t="shared" si="51"/>
        <v>18.808155217514411</v>
      </c>
      <c r="O67" s="28">
        <f t="shared" si="51"/>
        <v>20.537312733163002</v>
      </c>
      <c r="P67" s="28">
        <f t="shared" si="51"/>
        <v>24.776759593501897</v>
      </c>
      <c r="Q67" s="28">
        <f t="shared" si="51"/>
        <v>25.385180882061526</v>
      </c>
      <c r="R67" s="28">
        <f t="shared" ref="R67:S67" si="52">(R56/R59)*100</f>
        <v>24.783526925869385</v>
      </c>
      <c r="S67" s="28">
        <f t="shared" si="52"/>
        <v>23.832807814620573</v>
      </c>
      <c r="T67" s="28">
        <f t="shared" ref="T67:U67" si="53">(T56/T59)*100</f>
        <v>26.236649329869284</v>
      </c>
      <c r="U67" s="28">
        <f t="shared" si="53"/>
        <v>20.852218889473505</v>
      </c>
      <c r="V67" s="28">
        <f t="shared" ref="V67:W67" si="54">(V56/V59)*100</f>
        <v>25.95879063661156</v>
      </c>
      <c r="W67" s="28">
        <f t="shared" si="54"/>
        <v>26.235954342507668</v>
      </c>
      <c r="X67" s="28">
        <f t="shared" ref="X67" si="55">(X56/X59)*100</f>
        <v>28.827041906068228</v>
      </c>
      <c r="Y67" s="28">
        <f t="shared" ref="Y67:Z67" si="56">(Y56/Y59)*100</f>
        <v>29.340147288591673</v>
      </c>
      <c r="Z67" s="28">
        <f t="shared" si="56"/>
        <v>32.662588737634827</v>
      </c>
    </row>
    <row r="68" spans="1:26" ht="12.75" customHeight="1" x14ac:dyDescent="0.2">
      <c r="A68" s="28" t="s">
        <v>108</v>
      </c>
      <c r="B68" s="28"/>
      <c r="C68" s="28"/>
      <c r="D68" s="28"/>
      <c r="E68" s="28"/>
      <c r="F68" s="28"/>
      <c r="G68" s="28">
        <f t="shared" ref="G68:Q68" si="57">(G57/G59)*100</f>
        <v>75.736231762927247</v>
      </c>
      <c r="H68" s="28">
        <f t="shared" si="57"/>
        <v>80.652811196046102</v>
      </c>
      <c r="I68" s="28">
        <f t="shared" si="57"/>
        <v>77.126403390721634</v>
      </c>
      <c r="J68" s="28">
        <f t="shared" si="57"/>
        <v>66.84094242170498</v>
      </c>
      <c r="K68" s="28">
        <f t="shared" si="57"/>
        <v>67.341943883330742</v>
      </c>
      <c r="L68" s="28">
        <f t="shared" si="57"/>
        <v>69.170313723446213</v>
      </c>
      <c r="M68" s="28">
        <f t="shared" si="57"/>
        <v>67.668779559323383</v>
      </c>
      <c r="N68" s="28">
        <f t="shared" si="57"/>
        <v>68.380890384739317</v>
      </c>
      <c r="O68" s="28">
        <f t="shared" si="57"/>
        <v>63.245964420804491</v>
      </c>
      <c r="P68" s="28">
        <f t="shared" si="57"/>
        <v>62.308740683898876</v>
      </c>
      <c r="Q68" s="28">
        <f t="shared" si="57"/>
        <v>60.016055884085986</v>
      </c>
      <c r="R68" s="28">
        <f t="shared" ref="R68:S68" si="58">(R57/R59)*100</f>
        <v>61.347069403103824</v>
      </c>
      <c r="S68" s="28">
        <f t="shared" si="58"/>
        <v>60.050617364083166</v>
      </c>
      <c r="T68" s="28">
        <f t="shared" ref="T68:U68" si="59">(T57/T59)*100</f>
        <v>56.212370940741984</v>
      </c>
      <c r="U68" s="28">
        <f t="shared" si="59"/>
        <v>57.38069211359236</v>
      </c>
      <c r="V68" s="28">
        <f t="shared" ref="V68:W68" si="60">(V57/V59)*100</f>
        <v>56.696201913404146</v>
      </c>
      <c r="W68" s="28">
        <f t="shared" si="60"/>
        <v>56.857655852402402</v>
      </c>
      <c r="X68" s="28">
        <f t="shared" ref="X68" si="61">(X57/X59)*100</f>
        <v>57.021398170771818</v>
      </c>
      <c r="Y68" s="28">
        <f t="shared" ref="Y68:Z68" si="62">(Y57/Y59)*100</f>
        <v>55.260321516794463</v>
      </c>
      <c r="Z68" s="28">
        <f t="shared" si="62"/>
        <v>50.583028637813186</v>
      </c>
    </row>
    <row r="69" spans="1:26" ht="12.75" customHeight="1" x14ac:dyDescent="0.2">
      <c r="A69" s="28" t="s">
        <v>109</v>
      </c>
      <c r="B69" s="28"/>
      <c r="C69" s="28"/>
      <c r="D69" s="28"/>
      <c r="E69" s="28"/>
      <c r="F69" s="28"/>
      <c r="G69" s="28">
        <f t="shared" ref="G69:Q69" si="63">(G58/G59)*100</f>
        <v>12.318849673187152</v>
      </c>
      <c r="H69" s="28">
        <f t="shared" si="63"/>
        <v>13.84736349047191</v>
      </c>
      <c r="I69" s="28">
        <f t="shared" si="63"/>
        <v>11.947325082122124</v>
      </c>
      <c r="J69" s="28">
        <f t="shared" si="63"/>
        <v>10.855823618534419</v>
      </c>
      <c r="K69" s="28">
        <f t="shared" si="63"/>
        <v>14.718275383774737</v>
      </c>
      <c r="L69" s="28">
        <f t="shared" si="63"/>
        <v>13.488318080420944</v>
      </c>
      <c r="M69" s="28">
        <f t="shared" si="63"/>
        <v>12.78328505605691</v>
      </c>
      <c r="N69" s="28">
        <f t="shared" si="63"/>
        <v>12.810954397746274</v>
      </c>
      <c r="O69" s="28">
        <f t="shared" si="63"/>
        <v>16.216722846032511</v>
      </c>
      <c r="P69" s="28">
        <f t="shared" si="63"/>
        <v>12.914499722599221</v>
      </c>
      <c r="Q69" s="28">
        <f t="shared" si="63"/>
        <v>14.598763233852493</v>
      </c>
      <c r="R69" s="28">
        <f t="shared" ref="R69:S69" si="64">(R58/R59)*100</f>
        <v>13.86940367102679</v>
      </c>
      <c r="S69" s="28">
        <f t="shared" si="64"/>
        <v>16.116574821296258</v>
      </c>
      <c r="T69" s="28">
        <f t="shared" ref="T69:U69" si="65">(T58/T59)*100</f>
        <v>17.550979729388736</v>
      </c>
      <c r="U69" s="28">
        <f t="shared" si="65"/>
        <v>21.767088996934135</v>
      </c>
      <c r="V69" s="28">
        <f t="shared" ref="V69:W69" si="66">(V58/V59)*100</f>
        <v>17.345007449984291</v>
      </c>
      <c r="W69" s="28">
        <f t="shared" si="66"/>
        <v>16.906389805089937</v>
      </c>
      <c r="X69" s="28">
        <f t="shared" ref="X69" si="67">(X58/X59)*100</f>
        <v>14.151559923159946</v>
      </c>
      <c r="Y69" s="28">
        <f t="shared" ref="Y69:Z69" si="68">(Y58/Y59)*100</f>
        <v>15.399531194613866</v>
      </c>
      <c r="Z69" s="28">
        <f t="shared" si="68"/>
        <v>16.754382624551987</v>
      </c>
    </row>
    <row r="70" spans="1:26" ht="12.75" customHeight="1" x14ac:dyDescent="0.2">
      <c r="A70" s="28" t="s">
        <v>103</v>
      </c>
      <c r="B70" s="28"/>
      <c r="C70" s="28"/>
      <c r="D70" s="28"/>
      <c r="E70" s="28"/>
      <c r="F70" s="28"/>
      <c r="G70" s="28">
        <f t="shared" ref="G70:Q70" si="69">(G52/(G56+G57))*100</f>
        <v>100.03057857011532</v>
      </c>
      <c r="H70" s="28">
        <f t="shared" si="69"/>
        <v>102.44761097124683</v>
      </c>
      <c r="I70" s="28">
        <f t="shared" si="69"/>
        <v>99.016230240925324</v>
      </c>
      <c r="J70" s="28">
        <f t="shared" si="69"/>
        <v>91.874957921779881</v>
      </c>
      <c r="K70" s="28">
        <f t="shared" si="69"/>
        <v>95.672836118195718</v>
      </c>
      <c r="L70" s="28">
        <f t="shared" si="69"/>
        <v>98.284495476909072</v>
      </c>
      <c r="M70" s="28">
        <f t="shared" si="69"/>
        <v>94.346264052552854</v>
      </c>
      <c r="N70" s="28">
        <f t="shared" si="69"/>
        <v>94.775929427268082</v>
      </c>
      <c r="O70" s="28">
        <f t="shared" si="69"/>
        <v>92.278397257143141</v>
      </c>
      <c r="P70" s="28">
        <f t="shared" si="69"/>
        <v>92.739637006889367</v>
      </c>
      <c r="Q70" s="28">
        <f t="shared" si="69"/>
        <v>96.376430089629835</v>
      </c>
      <c r="R70" s="28">
        <f t="shared" ref="R70:S70" si="70">(R52/(R56+R57))*100</f>
        <v>99.320560409931232</v>
      </c>
      <c r="S70" s="28">
        <f t="shared" si="70"/>
        <v>92.473237737424725</v>
      </c>
      <c r="T70" s="28">
        <f t="shared" ref="T70:U70" si="71">(T52/(T56+T57))*100</f>
        <v>91.160504387340765</v>
      </c>
      <c r="U70" s="28">
        <f t="shared" si="71"/>
        <v>97.015832363420813</v>
      </c>
      <c r="V70" s="28">
        <f t="shared" ref="V70:W70" si="72">(V52/(V56+V57))*100</f>
        <v>93.145869643821939</v>
      </c>
      <c r="W70" s="28">
        <f t="shared" si="72"/>
        <v>90.940543352032407</v>
      </c>
      <c r="X70" s="28">
        <f t="shared" ref="X70" si="73">(X52/(X56+X57))*100</f>
        <v>90.594354009709221</v>
      </c>
      <c r="Y70" s="28">
        <f t="shared" ref="Y70:Z70" si="74">(Y52/(Y56+Y57))*100</f>
        <v>92.491724093641622</v>
      </c>
      <c r="Z70" s="28">
        <f t="shared" si="74"/>
        <v>91.994076310173213</v>
      </c>
    </row>
    <row r="72" spans="1:26" s="12" customFormat="1" ht="12.75" customHeight="1" x14ac:dyDescent="0.2">
      <c r="A72" s="12" t="s">
        <v>48</v>
      </c>
      <c r="B72" s="49">
        <v>300</v>
      </c>
      <c r="C72" s="49">
        <v>296</v>
      </c>
      <c r="D72" s="49">
        <v>265</v>
      </c>
      <c r="E72" s="49">
        <v>261</v>
      </c>
      <c r="F72" s="49">
        <v>264</v>
      </c>
      <c r="G72" s="50">
        <v>288.531914893617</v>
      </c>
      <c r="H72" s="50">
        <v>295.82954545454498</v>
      </c>
      <c r="I72" s="50">
        <v>299.67605633802799</v>
      </c>
      <c r="J72" s="50">
        <v>296.89230769230801</v>
      </c>
      <c r="K72" s="50">
        <v>301.67796610169501</v>
      </c>
      <c r="L72" s="50">
        <v>302.97959183673498</v>
      </c>
      <c r="M72" s="50">
        <v>307.25490196078403</v>
      </c>
      <c r="N72" s="50">
        <v>295.70588235294099</v>
      </c>
      <c r="O72" s="50">
        <v>304.41860465116298</v>
      </c>
      <c r="P72" s="51">
        <v>309</v>
      </c>
      <c r="Q72" s="51">
        <v>309</v>
      </c>
      <c r="R72" s="51">
        <v>295</v>
      </c>
      <c r="S72" s="51">
        <v>326</v>
      </c>
      <c r="T72" s="12">
        <v>324</v>
      </c>
      <c r="U72" s="12">
        <v>331</v>
      </c>
      <c r="V72" s="12">
        <v>339</v>
      </c>
      <c r="W72" s="29">
        <v>323.85294117647101</v>
      </c>
      <c r="X72" s="29">
        <v>324.555555555556</v>
      </c>
      <c r="Y72" s="29">
        <v>337</v>
      </c>
      <c r="Z72" s="29">
        <v>329</v>
      </c>
    </row>
    <row r="74" spans="1:26" s="12" customFormat="1" ht="12.75" customHeight="1" x14ac:dyDescent="0.2">
      <c r="A74" s="12" t="s">
        <v>11</v>
      </c>
      <c r="B74" s="12">
        <v>95</v>
      </c>
      <c r="C74" s="12">
        <v>98</v>
      </c>
      <c r="D74" s="12">
        <v>90</v>
      </c>
      <c r="E74" s="12">
        <v>76</v>
      </c>
      <c r="F74" s="12">
        <v>68</v>
      </c>
      <c r="G74" s="12">
        <v>68</v>
      </c>
      <c r="H74" s="12">
        <v>63</v>
      </c>
      <c r="I74" s="12">
        <v>48</v>
      </c>
      <c r="J74" s="12">
        <v>50</v>
      </c>
      <c r="K74" s="12">
        <v>42</v>
      </c>
      <c r="L74" s="12">
        <v>36</v>
      </c>
      <c r="M74" s="12">
        <v>35</v>
      </c>
      <c r="N74" s="12">
        <v>39</v>
      </c>
      <c r="O74" s="12">
        <v>35</v>
      </c>
      <c r="P74" s="12">
        <v>31</v>
      </c>
      <c r="Q74" s="12">
        <v>30</v>
      </c>
      <c r="R74" s="12">
        <v>34</v>
      </c>
      <c r="S74" s="12">
        <v>30</v>
      </c>
      <c r="T74" s="12">
        <v>29</v>
      </c>
      <c r="U74" s="12">
        <v>27</v>
      </c>
      <c r="V74" s="12">
        <v>28</v>
      </c>
      <c r="W74" s="12">
        <v>28</v>
      </c>
      <c r="X74" s="12">
        <v>24</v>
      </c>
      <c r="Y74" s="12">
        <v>31</v>
      </c>
      <c r="Z74" s="12">
        <v>34</v>
      </c>
    </row>
    <row r="75" spans="1:26" s="12" customFormat="1" ht="12.75" customHeight="1" x14ac:dyDescent="0.2">
      <c r="A75" s="12" t="s">
        <v>52</v>
      </c>
      <c r="B75" s="12">
        <v>131</v>
      </c>
      <c r="C75" s="12">
        <v>122</v>
      </c>
      <c r="D75" s="12">
        <v>115</v>
      </c>
      <c r="E75" s="12">
        <v>102</v>
      </c>
      <c r="F75" s="12">
        <v>100</v>
      </c>
      <c r="G75" s="12">
        <v>94</v>
      </c>
      <c r="H75" s="12">
        <v>88</v>
      </c>
      <c r="I75" s="12">
        <v>71</v>
      </c>
      <c r="J75" s="12">
        <v>65</v>
      </c>
      <c r="K75" s="12">
        <v>59</v>
      </c>
      <c r="L75" s="12">
        <v>49</v>
      </c>
      <c r="M75" s="12">
        <v>51</v>
      </c>
      <c r="N75" s="12">
        <v>51</v>
      </c>
      <c r="O75" s="12">
        <v>43</v>
      </c>
      <c r="P75" s="12">
        <v>37</v>
      </c>
      <c r="Q75" s="12">
        <v>40</v>
      </c>
      <c r="R75" s="12">
        <v>40</v>
      </c>
      <c r="S75" s="12">
        <v>37</v>
      </c>
      <c r="T75" s="12">
        <v>36</v>
      </c>
      <c r="U75" s="12">
        <v>35</v>
      </c>
      <c r="V75" s="12">
        <v>35</v>
      </c>
      <c r="W75" s="12">
        <v>34</v>
      </c>
      <c r="X75" s="12">
        <v>36</v>
      </c>
      <c r="Y75" s="12">
        <v>37</v>
      </c>
      <c r="Z75" s="12">
        <v>37</v>
      </c>
    </row>
    <row r="76" spans="1:26" ht="12.75" customHeight="1" x14ac:dyDescent="0.2">
      <c r="A76" s="52"/>
      <c r="B76" s="52"/>
      <c r="C76" s="52"/>
      <c r="D76" s="52"/>
      <c r="E76" s="52"/>
      <c r="F76" s="52"/>
      <c r="G76" s="52"/>
      <c r="H76" s="52"/>
      <c r="I76" s="52"/>
      <c r="J76" s="52"/>
      <c r="K76" s="52"/>
      <c r="L76" s="52"/>
      <c r="M76" s="52"/>
      <c r="N76" s="52"/>
      <c r="O76" s="52"/>
      <c r="P76" s="53"/>
      <c r="Q76" s="53"/>
      <c r="R76" s="53"/>
      <c r="S76" s="53"/>
      <c r="T76" s="53"/>
      <c r="U76" s="53"/>
      <c r="V76" s="53"/>
      <c r="W76" s="53"/>
      <c r="X76" s="53"/>
      <c r="Y76" s="53"/>
      <c r="Z76" s="53"/>
    </row>
    <row r="77" spans="1:26" ht="87.75" customHeight="1" x14ac:dyDescent="0.2">
      <c r="A77" s="54" t="s">
        <v>143</v>
      </c>
    </row>
  </sheetData>
  <pageMargins left="0.78740157480314965" right="0.78740157480314965" top="0.98425196850393704" bottom="0.98425196850393704" header="0.51181102362204722" footer="0.51181102362204722"/>
  <pageSetup paperSize="9" scale="44" fitToWidth="0" orientation="landscape" r:id="rId1"/>
  <headerFooter alignWithMargins="0">
    <oddHeader>&amp;A</oddHeader>
    <oddFooter>Side &amp;P</oddFooter>
  </headerFooter>
  <ignoredErrors>
    <ignoredError sqref="R63:R64 R66:R70"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78"/>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11.42578125" defaultRowHeight="12" x14ac:dyDescent="0.2"/>
  <cols>
    <col min="1" max="1" width="62.85546875" style="6" customWidth="1"/>
    <col min="2" max="26" width="12.7109375" style="6" customWidth="1"/>
    <col min="27" max="16384" width="11.42578125" style="6"/>
  </cols>
  <sheetData>
    <row r="1" spans="1:26" ht="20.25" x14ac:dyDescent="0.3">
      <c r="A1" s="1" t="s">
        <v>21</v>
      </c>
    </row>
    <row r="3" spans="1:26" ht="18" x14ac:dyDescent="0.25">
      <c r="A3" s="4" t="s">
        <v>88</v>
      </c>
    </row>
    <row r="4" spans="1:26" ht="15" x14ac:dyDescent="0.2">
      <c r="A4" s="90" t="s">
        <v>147</v>
      </c>
    </row>
    <row r="5" spans="1:26" x14ac:dyDescent="0.2">
      <c r="A5" s="55"/>
    </row>
    <row r="6" spans="1:26" ht="12" customHeight="1" x14ac:dyDescent="0.2">
      <c r="A6" s="6" t="s">
        <v>53</v>
      </c>
    </row>
    <row r="7" spans="1:26" ht="12" customHeight="1" x14ac:dyDescent="0.2">
      <c r="A7" s="6" t="s">
        <v>113</v>
      </c>
    </row>
    <row r="8" spans="1:26" ht="12" customHeight="1" x14ac:dyDescent="0.2">
      <c r="A8" s="6" t="s">
        <v>152</v>
      </c>
    </row>
    <row r="9" spans="1:26" ht="12" customHeight="1" x14ac:dyDescent="0.2">
      <c r="A9" s="7" t="s">
        <v>153</v>
      </c>
    </row>
    <row r="10" spans="1:26" ht="37.5" customHeight="1" x14ac:dyDescent="0.2">
      <c r="A10" s="8" t="s">
        <v>14</v>
      </c>
    </row>
    <row r="12" spans="1:26" ht="13.5" customHeight="1" x14ac:dyDescent="0.2">
      <c r="A12" s="9" t="s">
        <v>0</v>
      </c>
      <c r="B12" s="10">
        <v>1998</v>
      </c>
      <c r="C12" s="10">
        <v>1999</v>
      </c>
      <c r="D12" s="10">
        <v>2000</v>
      </c>
      <c r="E12" s="10">
        <v>2001</v>
      </c>
      <c r="F12" s="10">
        <v>2002</v>
      </c>
      <c r="G12" s="10">
        <v>2003</v>
      </c>
      <c r="H12" s="10">
        <v>2004</v>
      </c>
      <c r="I12" s="10">
        <v>2005</v>
      </c>
      <c r="J12" s="10">
        <v>2006</v>
      </c>
      <c r="K12" s="10">
        <v>2007</v>
      </c>
      <c r="L12" s="10">
        <v>2008</v>
      </c>
      <c r="M12" s="10">
        <v>2009</v>
      </c>
      <c r="N12" s="10">
        <v>2010</v>
      </c>
      <c r="O12" s="10">
        <v>2011</v>
      </c>
      <c r="P12" s="10">
        <v>2012</v>
      </c>
      <c r="Q12" s="10">
        <v>2013</v>
      </c>
      <c r="R12" s="10">
        <v>2014</v>
      </c>
      <c r="S12" s="10">
        <v>2015</v>
      </c>
      <c r="T12" s="10">
        <v>2016</v>
      </c>
      <c r="U12" s="10">
        <v>2017</v>
      </c>
      <c r="V12" s="10">
        <v>2018</v>
      </c>
      <c r="W12" s="10">
        <v>2019</v>
      </c>
      <c r="X12" s="10">
        <v>2020</v>
      </c>
      <c r="Y12" s="10">
        <v>2021</v>
      </c>
      <c r="Z12" s="10">
        <v>2022</v>
      </c>
    </row>
    <row r="13" spans="1:26" ht="15" customHeight="1" x14ac:dyDescent="0.2">
      <c r="A13" s="11" t="s">
        <v>115</v>
      </c>
      <c r="B13" s="15"/>
      <c r="C13" s="15"/>
      <c r="D13" s="15"/>
      <c r="E13" s="15"/>
      <c r="F13" s="15"/>
      <c r="G13" s="15"/>
      <c r="H13" s="15"/>
      <c r="I13" s="15"/>
      <c r="J13" s="15"/>
      <c r="K13" s="15"/>
      <c r="L13" s="15"/>
      <c r="M13" s="15"/>
      <c r="N13" s="15"/>
      <c r="O13" s="15"/>
    </row>
    <row r="14" spans="1:26" ht="12.75" customHeight="1" x14ac:dyDescent="0.2">
      <c r="A14" s="12" t="s">
        <v>23</v>
      </c>
      <c r="B14" s="13">
        <v>1238007.49603175</v>
      </c>
      <c r="C14" s="13">
        <v>1151985.6890756299</v>
      </c>
      <c r="D14" s="13">
        <v>1189655</v>
      </c>
      <c r="E14" s="13">
        <v>1356474.7130044801</v>
      </c>
      <c r="F14" s="13">
        <v>1842506</v>
      </c>
      <c r="G14" s="13">
        <v>1590316</v>
      </c>
      <c r="H14" s="13">
        <v>1874348</v>
      </c>
      <c r="I14" s="13">
        <v>2010644</v>
      </c>
      <c r="J14" s="13">
        <v>2169081</v>
      </c>
      <c r="K14" s="13">
        <v>2173774.7846153867</v>
      </c>
      <c r="L14" s="13">
        <v>2372361.0797101501</v>
      </c>
      <c r="M14" s="13">
        <v>2600525.6564885499</v>
      </c>
      <c r="N14" s="13">
        <v>3019501.6694915299</v>
      </c>
      <c r="O14" s="13">
        <v>3640594.8875000002</v>
      </c>
      <c r="P14" s="13">
        <v>3127239.6571428599</v>
      </c>
      <c r="Q14" s="13">
        <v>2938291.7073170701</v>
      </c>
      <c r="R14" s="13">
        <v>3434139.91269841</v>
      </c>
      <c r="S14" s="13">
        <v>4106885.5614035102</v>
      </c>
      <c r="T14" s="13">
        <v>4944760.7378640799</v>
      </c>
      <c r="U14" s="13">
        <v>4471241.9351851903</v>
      </c>
      <c r="V14" s="13">
        <v>4192563.7037037001</v>
      </c>
      <c r="W14" s="13">
        <v>5204845.1359223304</v>
      </c>
      <c r="X14" s="13">
        <v>4950532.5531914895</v>
      </c>
      <c r="Y14" s="13">
        <v>5195890.0352941202</v>
      </c>
      <c r="Z14" s="13">
        <v>6061427.2463768097</v>
      </c>
    </row>
    <row r="15" spans="1:26" x14ac:dyDescent="0.2">
      <c r="A15" s="12"/>
      <c r="B15" s="14"/>
      <c r="C15" s="14"/>
      <c r="D15" s="14"/>
      <c r="E15" s="14"/>
      <c r="F15" s="14"/>
      <c r="G15" s="14"/>
      <c r="H15" s="14"/>
      <c r="J15" s="56"/>
    </row>
    <row r="16" spans="1:26" ht="12.75" customHeight="1" x14ac:dyDescent="0.2">
      <c r="A16" s="12" t="s">
        <v>1</v>
      </c>
      <c r="B16" s="14"/>
      <c r="C16" s="14"/>
      <c r="D16" s="14"/>
      <c r="E16" s="14"/>
      <c r="F16" s="14"/>
      <c r="G16" s="14"/>
      <c r="H16" s="14"/>
      <c r="J16" s="56"/>
    </row>
    <row r="17" spans="1:26" ht="12.75" customHeight="1" x14ac:dyDescent="0.2">
      <c r="A17" s="6" t="s">
        <v>3</v>
      </c>
      <c r="B17" s="14">
        <v>38487.210317460303</v>
      </c>
      <c r="C17" s="14">
        <v>36415.621848739502</v>
      </c>
      <c r="D17" s="14">
        <v>39005.8284518828</v>
      </c>
      <c r="E17" s="14">
        <v>50362.905829596399</v>
      </c>
      <c r="F17" s="14">
        <v>57789.5454545455</v>
      </c>
      <c r="G17" s="14">
        <v>52307.254777070098</v>
      </c>
      <c r="H17" s="14">
        <v>71179.717241379301</v>
      </c>
      <c r="I17" s="14">
        <v>61195.475806451599</v>
      </c>
      <c r="J17" s="14">
        <v>57612.520325203302</v>
      </c>
      <c r="K17" s="14">
        <v>52531.592307692299</v>
      </c>
      <c r="L17" s="14">
        <v>62567.702898550699</v>
      </c>
      <c r="M17" s="14">
        <v>69801.809160305304</v>
      </c>
      <c r="N17" s="14">
        <v>87384.406779661003</v>
      </c>
      <c r="O17" s="14">
        <v>105899.55</v>
      </c>
      <c r="P17" s="14">
        <v>83248.723809523799</v>
      </c>
      <c r="Q17" s="14">
        <v>76107.016260162607</v>
      </c>
      <c r="R17" s="14">
        <v>109838.349206349</v>
      </c>
      <c r="S17" s="14">
        <v>126388.64912280699</v>
      </c>
      <c r="T17" s="14">
        <v>126851.291262136</v>
      </c>
      <c r="U17" s="14">
        <v>92185.935185185197</v>
      </c>
      <c r="V17" s="14">
        <v>93463.157407407401</v>
      </c>
      <c r="W17" s="14">
        <v>107685.174757282</v>
      </c>
      <c r="X17" s="14">
        <v>103802.319148936</v>
      </c>
      <c r="Y17" s="14">
        <v>98418.541176470593</v>
      </c>
      <c r="Z17" s="14">
        <v>117849.217391304</v>
      </c>
    </row>
    <row r="18" spans="1:26" ht="12.75" customHeight="1" x14ac:dyDescent="0.2">
      <c r="A18" s="6" t="s">
        <v>135</v>
      </c>
      <c r="B18" s="14"/>
      <c r="C18" s="14"/>
      <c r="D18" s="14"/>
      <c r="E18" s="14"/>
      <c r="F18" s="14"/>
      <c r="G18" s="14"/>
      <c r="H18" s="14"/>
      <c r="I18" s="14"/>
      <c r="J18" s="14"/>
      <c r="K18" s="14"/>
      <c r="L18" s="14"/>
      <c r="M18" s="14"/>
      <c r="N18" s="14"/>
      <c r="O18" s="14"/>
      <c r="P18" s="14"/>
      <c r="Q18" s="14"/>
      <c r="R18" s="14"/>
      <c r="S18" s="14"/>
      <c r="T18" s="14"/>
      <c r="U18" s="14"/>
      <c r="V18" s="14"/>
      <c r="W18" s="14">
        <v>84234.359223300999</v>
      </c>
      <c r="X18" s="14">
        <v>56300.382978723399</v>
      </c>
      <c r="Y18" s="14">
        <v>87062.352941176505</v>
      </c>
      <c r="Z18" s="14">
        <v>103041.594202899</v>
      </c>
    </row>
    <row r="19" spans="1:26" ht="12.75" customHeight="1" x14ac:dyDescent="0.2">
      <c r="A19" s="6" t="s">
        <v>12</v>
      </c>
      <c r="B19" s="14"/>
      <c r="C19" s="14"/>
      <c r="D19" s="14"/>
      <c r="E19" s="14"/>
      <c r="F19" s="14"/>
      <c r="G19" s="14">
        <v>2571.5095541401301</v>
      </c>
      <c r="H19" s="14">
        <v>6226.2206896551697</v>
      </c>
      <c r="I19" s="14">
        <v>6871.47580645161</v>
      </c>
      <c r="J19" s="14">
        <v>1054.9918699187001</v>
      </c>
      <c r="K19" s="14">
        <v>1063.86153846154</v>
      </c>
      <c r="L19" s="14">
        <v>2012.61594202899</v>
      </c>
      <c r="M19" s="14"/>
      <c r="N19" s="14"/>
      <c r="O19" s="14"/>
      <c r="P19" s="14"/>
      <c r="Q19" s="14"/>
      <c r="R19" s="14"/>
      <c r="S19" s="14"/>
      <c r="T19" s="14"/>
      <c r="U19" s="14"/>
      <c r="V19" s="14"/>
      <c r="W19" s="14"/>
      <c r="X19" s="14"/>
      <c r="Y19" s="14"/>
      <c r="Z19" s="14"/>
    </row>
    <row r="20" spans="1:26" ht="12.75" customHeight="1" x14ac:dyDescent="0.2">
      <c r="A20" s="6" t="s">
        <v>40</v>
      </c>
      <c r="B20" s="14"/>
      <c r="C20" s="14"/>
      <c r="D20" s="14"/>
      <c r="E20" s="14"/>
      <c r="F20" s="14"/>
      <c r="G20" s="14"/>
      <c r="H20" s="14"/>
      <c r="I20" s="14">
        <v>3924.33870967742</v>
      </c>
      <c r="J20" s="14">
        <v>4241.8861788617896</v>
      </c>
      <c r="K20" s="14">
        <v>4253.9692307692303</v>
      </c>
      <c r="L20" s="14">
        <v>4635.3695652173901</v>
      </c>
      <c r="M20" s="14">
        <v>4984.0687022900802</v>
      </c>
      <c r="N20" s="14">
        <v>5887.2542372881398</v>
      </c>
      <c r="O20" s="14">
        <v>7298.1750000000002</v>
      </c>
      <c r="P20" s="14">
        <v>6164.0952380952403</v>
      </c>
      <c r="Q20" s="14"/>
      <c r="R20" s="14"/>
      <c r="S20" s="14"/>
      <c r="T20" s="14"/>
      <c r="U20" s="14"/>
      <c r="V20" s="14"/>
      <c r="W20" s="14"/>
      <c r="X20" s="14"/>
      <c r="Y20" s="14">
        <v>4725.2705882352902</v>
      </c>
      <c r="Z20" s="14">
        <v>7808.0724637681196</v>
      </c>
    </row>
    <row r="21" spans="1:26" ht="12.75" customHeight="1" x14ac:dyDescent="0.2">
      <c r="A21" s="7" t="s">
        <v>122</v>
      </c>
      <c r="B21" s="14"/>
      <c r="C21" s="14"/>
      <c r="D21" s="14"/>
      <c r="E21" s="14"/>
      <c r="F21" s="14"/>
      <c r="G21" s="14"/>
      <c r="H21" s="14"/>
      <c r="I21" s="14"/>
      <c r="J21" s="14"/>
      <c r="K21" s="14"/>
      <c r="L21" s="14"/>
      <c r="M21" s="14"/>
      <c r="N21" s="14"/>
      <c r="O21" s="14"/>
      <c r="P21" s="14"/>
      <c r="Q21" s="14"/>
      <c r="R21" s="14">
        <v>39939.055555555598</v>
      </c>
      <c r="S21" s="14">
        <v>48899.192982456101</v>
      </c>
      <c r="T21" s="14">
        <v>66810.902912621401</v>
      </c>
      <c r="U21" s="14">
        <v>55313.129629629599</v>
      </c>
      <c r="V21" s="14">
        <v>54768.583333333299</v>
      </c>
      <c r="W21" s="14">
        <v>63082</v>
      </c>
      <c r="X21" s="14">
        <v>63943.734042553202</v>
      </c>
      <c r="Y21" s="14">
        <v>63341.9294117647</v>
      </c>
      <c r="Z21" s="14">
        <v>75605.173913043502</v>
      </c>
    </row>
    <row r="22" spans="1:26" ht="12.75" customHeight="1" x14ac:dyDescent="0.2">
      <c r="A22" s="7" t="s">
        <v>148</v>
      </c>
      <c r="Y22" s="14">
        <v>9952.61176470588</v>
      </c>
      <c r="Z22" s="14">
        <v>23536.0869565217</v>
      </c>
    </row>
    <row r="23" spans="1:26" ht="12.75" customHeight="1" x14ac:dyDescent="0.2">
      <c r="A23" s="6" t="s">
        <v>8</v>
      </c>
      <c r="B23" s="14">
        <v>563056.08730158699</v>
      </c>
      <c r="C23" s="14">
        <v>523513.69327731099</v>
      </c>
      <c r="D23" s="14">
        <v>483445.96652719699</v>
      </c>
      <c r="E23" s="14">
        <v>543950.08520179405</v>
      </c>
      <c r="F23" s="14">
        <v>816104.81118881097</v>
      </c>
      <c r="G23" s="14">
        <v>666954.14649681502</v>
      </c>
      <c r="H23" s="14">
        <v>741299.44137930998</v>
      </c>
      <c r="I23" s="14">
        <v>749375.38709677395</v>
      </c>
      <c r="J23" s="14">
        <v>815916.01626016304</v>
      </c>
      <c r="K23" s="14">
        <v>828074.56923076895</v>
      </c>
      <c r="L23" s="14">
        <v>891087.96376811597</v>
      </c>
      <c r="M23" s="14">
        <v>1020903.11450382</v>
      </c>
      <c r="N23" s="14">
        <v>1041305.33898305</v>
      </c>
      <c r="O23" s="14">
        <v>1367962.1</v>
      </c>
      <c r="P23" s="14">
        <v>1181174.31428571</v>
      </c>
      <c r="Q23" s="14">
        <v>968528.42276422796</v>
      </c>
      <c r="R23" s="14">
        <v>1061253.5952381</v>
      </c>
      <c r="S23" s="14">
        <v>1468589.3771929799</v>
      </c>
      <c r="T23" s="14">
        <v>1614119.2718446599</v>
      </c>
      <c r="U23" s="14">
        <v>1526601.42592593</v>
      </c>
      <c r="V23" s="14">
        <v>1432509.0277777801</v>
      </c>
      <c r="W23" s="14">
        <v>1695663.0291262099</v>
      </c>
      <c r="X23" s="14">
        <v>2019129.05319149</v>
      </c>
      <c r="Y23" s="14">
        <v>1822668.0941176501</v>
      </c>
      <c r="Z23" s="14">
        <v>1748242.95652174</v>
      </c>
    </row>
    <row r="24" spans="1:26" ht="12.75" customHeight="1" x14ac:dyDescent="0.2">
      <c r="A24" s="6" t="s">
        <v>79</v>
      </c>
      <c r="B24" s="14">
        <v>21986.067460317499</v>
      </c>
      <c r="C24" s="14">
        <v>19583.8193277311</v>
      </c>
      <c r="D24" s="14">
        <v>20250.493723849399</v>
      </c>
      <c r="E24" s="14">
        <v>26440.4215246637</v>
      </c>
      <c r="F24" s="14">
        <v>18119.062937062899</v>
      </c>
      <c r="G24" s="14">
        <v>20282.783439490398</v>
      </c>
      <c r="H24" s="14">
        <v>29440.834482758601</v>
      </c>
      <c r="I24" s="14">
        <v>25853.629032258101</v>
      </c>
      <c r="J24" s="14">
        <v>24780.650406504101</v>
      </c>
      <c r="K24" s="14">
        <v>20741.1615384615</v>
      </c>
      <c r="L24" s="14">
        <v>23328.644927536199</v>
      </c>
      <c r="M24" s="14">
        <v>33653.595419847297</v>
      </c>
      <c r="N24" s="14">
        <v>30978.779661017001</v>
      </c>
      <c r="O24" s="14">
        <v>45726.95</v>
      </c>
      <c r="P24" s="14">
        <v>34152.047619047597</v>
      </c>
      <c r="Q24" s="14">
        <v>25667.569105691098</v>
      </c>
      <c r="R24" s="14">
        <v>26165.4047619048</v>
      </c>
      <c r="S24" s="14">
        <v>45372.771929824601</v>
      </c>
      <c r="T24" s="14">
        <v>40277.067961164998</v>
      </c>
      <c r="U24" s="14">
        <v>48401.018518518496</v>
      </c>
      <c r="V24" s="14">
        <v>36240.638888888898</v>
      </c>
      <c r="W24" s="14">
        <v>39471.184466019396</v>
      </c>
      <c r="X24" s="14">
        <v>54136.595744680897</v>
      </c>
      <c r="Y24" s="14">
        <v>53692.882352941197</v>
      </c>
      <c r="Z24" s="14">
        <v>50251.246376811599</v>
      </c>
    </row>
    <row r="25" spans="1:26" ht="12.75" customHeight="1" x14ac:dyDescent="0.2">
      <c r="A25" s="6" t="s">
        <v>5</v>
      </c>
      <c r="B25" s="14">
        <v>1148.7380952381</v>
      </c>
      <c r="C25" s="14">
        <v>5760.06302521008</v>
      </c>
      <c r="D25" s="14">
        <v>4395.6150627615098</v>
      </c>
      <c r="E25" s="14">
        <v>5231.3811659192797</v>
      </c>
      <c r="F25" s="14">
        <v>6524.3776223776204</v>
      </c>
      <c r="G25" s="14">
        <v>4751.1910828025502</v>
      </c>
      <c r="H25" s="14">
        <v>4003.9448275862101</v>
      </c>
      <c r="I25" s="14">
        <v>3356.7661290322599</v>
      </c>
      <c r="J25" s="14">
        <v>6023.4715447154504</v>
      </c>
      <c r="K25" s="14">
        <v>5290.1538461538503</v>
      </c>
      <c r="L25" s="14">
        <v>7108.8840579710104</v>
      </c>
      <c r="M25" s="14">
        <v>4560.5725190839703</v>
      </c>
      <c r="N25" s="14">
        <v>4360.4576271186397</v>
      </c>
      <c r="O25" s="14">
        <v>12373.7875</v>
      </c>
      <c r="P25" s="14">
        <v>10173.9523809524</v>
      </c>
      <c r="Q25" s="14">
        <v>7695.6097560975604</v>
      </c>
      <c r="R25" s="14">
        <v>13770.841269841299</v>
      </c>
      <c r="S25" s="14">
        <v>14079.0614035088</v>
      </c>
      <c r="T25" s="14">
        <v>21172.058252427199</v>
      </c>
      <c r="U25" s="14">
        <v>22383.916666666701</v>
      </c>
      <c r="V25" s="14">
        <v>16945.240740740701</v>
      </c>
      <c r="W25" s="14">
        <v>21200.087378640801</v>
      </c>
      <c r="X25" s="14">
        <v>31283.1808510638</v>
      </c>
      <c r="Y25" s="14">
        <v>20196.423529411801</v>
      </c>
      <c r="Z25" s="14">
        <v>23813.246376811599</v>
      </c>
    </row>
    <row r="26" spans="1:26" ht="12.75" customHeight="1" x14ac:dyDescent="0.2">
      <c r="A26" s="6" t="s">
        <v>50</v>
      </c>
      <c r="B26" s="14">
        <v>0</v>
      </c>
      <c r="C26" s="14">
        <v>0</v>
      </c>
      <c r="D26" s="14">
        <v>0</v>
      </c>
      <c r="E26" s="14">
        <v>0</v>
      </c>
      <c r="F26" s="14">
        <v>0</v>
      </c>
      <c r="G26" s="14">
        <v>3827.5031847133801</v>
      </c>
      <c r="H26" s="14">
        <v>4445.61379310345</v>
      </c>
      <c r="I26" s="14">
        <v>4907.0322580645197</v>
      </c>
      <c r="J26" s="14">
        <v>5297.8780487804897</v>
      </c>
      <c r="K26" s="14">
        <v>5314.2153846153797</v>
      </c>
      <c r="L26" s="14">
        <v>5795.63768115942</v>
      </c>
      <c r="M26" s="14">
        <v>6232.62595419847</v>
      </c>
      <c r="N26" s="14">
        <v>7358.8813559321998</v>
      </c>
      <c r="O26" s="14">
        <v>9126.5375000000004</v>
      </c>
      <c r="P26" s="14">
        <v>7711.5142857142901</v>
      </c>
      <c r="Q26" s="14">
        <v>6851.9837398374002</v>
      </c>
      <c r="R26" s="14">
        <v>8317.9761904761908</v>
      </c>
      <c r="S26" s="14">
        <v>10209.4210526316</v>
      </c>
      <c r="T26" s="14">
        <v>12322.495145631099</v>
      </c>
      <c r="U26" s="14">
        <v>10241.148148148101</v>
      </c>
      <c r="V26" s="14">
        <v>10346.851851851899</v>
      </c>
      <c r="W26" s="14">
        <v>11681.9805825243</v>
      </c>
      <c r="X26" s="14">
        <v>13862.9787234043</v>
      </c>
      <c r="Y26" s="14">
        <v>16409.2</v>
      </c>
      <c r="Z26" s="14">
        <v>19601.2898550725</v>
      </c>
    </row>
    <row r="27" spans="1:26" ht="12.75" customHeight="1" x14ac:dyDescent="0.2">
      <c r="A27" s="6" t="s">
        <v>54</v>
      </c>
      <c r="B27" s="14">
        <v>107860.047619048</v>
      </c>
      <c r="C27" s="14">
        <v>93024.084033613399</v>
      </c>
      <c r="D27" s="14">
        <v>78965.3891213389</v>
      </c>
      <c r="E27" s="14">
        <v>119144.44843049299</v>
      </c>
      <c r="F27" s="14">
        <v>118170.314685315</v>
      </c>
      <c r="G27" s="14">
        <v>155281.94267515899</v>
      </c>
      <c r="H27" s="14">
        <v>110047.80689655201</v>
      </c>
      <c r="I27" s="14">
        <v>171156.129032258</v>
      </c>
      <c r="J27" s="14">
        <v>133692.36585365899</v>
      </c>
      <c r="K27" s="14">
        <v>157327.01538461499</v>
      </c>
      <c r="L27" s="14">
        <v>139196.992753623</v>
      </c>
      <c r="M27" s="14">
        <v>176522.58015267199</v>
      </c>
      <c r="N27" s="14">
        <v>201670.86440677999</v>
      </c>
      <c r="O27" s="14">
        <v>192429.71249999999</v>
      </c>
      <c r="P27" s="14">
        <v>180612.02857142899</v>
      </c>
      <c r="Q27" s="14">
        <v>177664.16260162601</v>
      </c>
      <c r="R27" s="14">
        <v>290825.44444444397</v>
      </c>
      <c r="S27" s="14">
        <v>163667.14035087699</v>
      </c>
      <c r="T27" s="14">
        <v>362765.33980582497</v>
      </c>
      <c r="U27" s="14">
        <v>319909.67592592601</v>
      </c>
      <c r="V27" s="14">
        <v>378044.5</v>
      </c>
      <c r="W27" s="14">
        <v>463046.04854368902</v>
      </c>
      <c r="X27" s="14">
        <v>515521.234042553</v>
      </c>
      <c r="Y27" s="14">
        <v>577340.83529411803</v>
      </c>
      <c r="Z27" s="14">
        <v>540572.47826086998</v>
      </c>
    </row>
    <row r="28" spans="1:26" ht="12.75" customHeight="1" x14ac:dyDescent="0.2">
      <c r="A28" s="6" t="s">
        <v>55</v>
      </c>
      <c r="B28" s="14">
        <v>0</v>
      </c>
      <c r="C28" s="14">
        <v>0</v>
      </c>
      <c r="D28" s="14">
        <v>0</v>
      </c>
      <c r="E28" s="14">
        <v>0</v>
      </c>
      <c r="F28" s="14">
        <v>0</v>
      </c>
      <c r="G28" s="14">
        <v>0</v>
      </c>
      <c r="H28" s="14">
        <v>0</v>
      </c>
      <c r="I28" s="14">
        <v>0</v>
      </c>
      <c r="J28" s="14">
        <v>0</v>
      </c>
      <c r="K28" s="14">
        <v>0</v>
      </c>
      <c r="L28" s="14">
        <v>710.11594202898596</v>
      </c>
      <c r="M28" s="14">
        <v>11859.847328244299</v>
      </c>
      <c r="N28" s="14">
        <v>10282.033898305101</v>
      </c>
      <c r="O28" s="14">
        <v>6448.3625000000002</v>
      </c>
      <c r="P28" s="14">
        <v>3592.88571428571</v>
      </c>
      <c r="Q28" s="14">
        <v>2188.6178861788599</v>
      </c>
      <c r="R28" s="14">
        <v>9266.7380952381009</v>
      </c>
      <c r="S28" s="14">
        <v>7101.4736842105303</v>
      </c>
      <c r="T28" s="14">
        <v>24259.407766990302</v>
      </c>
      <c r="U28" s="14">
        <v>27804.574074074098</v>
      </c>
      <c r="V28" s="14">
        <v>64168.166666666701</v>
      </c>
      <c r="W28" s="14">
        <v>108984.485436893</v>
      </c>
      <c r="X28" s="14">
        <v>50858.202127659599</v>
      </c>
      <c r="Y28" s="14">
        <v>197287.95294117599</v>
      </c>
      <c r="Z28" s="14">
        <v>168440.52173913</v>
      </c>
    </row>
    <row r="29" spans="1:26" ht="12.75" customHeight="1" x14ac:dyDescent="0.2">
      <c r="A29" s="6" t="s">
        <v>2</v>
      </c>
      <c r="B29" s="14">
        <v>100171.087301587</v>
      </c>
      <c r="C29" s="14">
        <v>106012.74789915999</v>
      </c>
      <c r="D29" s="14">
        <v>179748.15899581599</v>
      </c>
      <c r="E29" s="14">
        <v>170008.443946188</v>
      </c>
      <c r="F29" s="14">
        <v>182450.60139860099</v>
      </c>
      <c r="G29" s="14">
        <v>180531.350318471</v>
      </c>
      <c r="H29" s="14">
        <v>253267.99310344801</v>
      </c>
      <c r="I29" s="14">
        <v>350386.14516129001</v>
      </c>
      <c r="J29" s="14">
        <v>358141.96747967502</v>
      </c>
      <c r="K29" s="14">
        <v>305976.792307692</v>
      </c>
      <c r="L29" s="14">
        <v>459201.85507246398</v>
      </c>
      <c r="M29" s="14">
        <v>354564.854961832</v>
      </c>
      <c r="N29" s="14">
        <v>504196.52542372898</v>
      </c>
      <c r="O29" s="14">
        <v>771135.875</v>
      </c>
      <c r="P29" s="14">
        <v>626948.71428571397</v>
      </c>
      <c r="Q29" s="14">
        <v>618930.67479674798</v>
      </c>
      <c r="R29" s="14">
        <v>754102.17460317502</v>
      </c>
      <c r="S29" s="14">
        <v>455554.10526315798</v>
      </c>
      <c r="T29" s="14">
        <v>603429.84466019401</v>
      </c>
      <c r="U29" s="14">
        <v>680733.94444444496</v>
      </c>
      <c r="V29" s="14">
        <v>798255.65740740695</v>
      </c>
      <c r="W29" s="14">
        <v>857804.97087378602</v>
      </c>
      <c r="X29" s="14">
        <v>689723.255319149</v>
      </c>
      <c r="Y29" s="14">
        <v>879903.43529411801</v>
      </c>
      <c r="Z29" s="14">
        <v>1548554.2463768099</v>
      </c>
    </row>
    <row r="30" spans="1:26" ht="12.75" customHeight="1" x14ac:dyDescent="0.2">
      <c r="A30" s="6" t="s">
        <v>4</v>
      </c>
      <c r="B30" s="14">
        <v>4868.4007936507896</v>
      </c>
      <c r="C30" s="14">
        <v>11440.2394957983</v>
      </c>
      <c r="D30" s="14">
        <v>6053.8158995815902</v>
      </c>
      <c r="E30" s="14">
        <v>11008.529147982101</v>
      </c>
      <c r="F30" s="14">
        <v>22750.8531468531</v>
      </c>
      <c r="G30" s="14">
        <v>13031.6178343949</v>
      </c>
      <c r="H30" s="14">
        <v>17571.737931034499</v>
      </c>
      <c r="I30" s="14">
        <v>22997.153225806502</v>
      </c>
      <c r="J30" s="14">
        <v>24261.886178861801</v>
      </c>
      <c r="K30" s="14">
        <v>12638.984615384599</v>
      </c>
      <c r="L30" s="14">
        <v>16714.405797101401</v>
      </c>
      <c r="M30" s="14">
        <v>10220.854961832099</v>
      </c>
      <c r="N30" s="14">
        <v>26937.949152542398</v>
      </c>
      <c r="O30" s="14">
        <v>22938.375</v>
      </c>
      <c r="P30" s="14">
        <v>22539.152380952401</v>
      </c>
      <c r="Q30" s="14">
        <v>26623.422764227598</v>
      </c>
      <c r="R30" s="14">
        <v>12705.5476190476</v>
      </c>
      <c r="S30" s="14">
        <v>79400.149122806994</v>
      </c>
      <c r="T30" s="14">
        <v>32999.737864077702</v>
      </c>
      <c r="U30" s="14">
        <v>13661.287037037</v>
      </c>
      <c r="V30" s="14">
        <v>19957.638888888901</v>
      </c>
      <c r="W30" s="14">
        <v>17517.543689320399</v>
      </c>
      <c r="X30" s="14">
        <v>24582.563829787199</v>
      </c>
      <c r="Y30" s="14">
        <v>12534.2705882353</v>
      </c>
      <c r="Z30" s="14">
        <v>38787.260869565202</v>
      </c>
    </row>
    <row r="31" spans="1:26" ht="12.75" customHeight="1" x14ac:dyDescent="0.2">
      <c r="A31" s="6" t="s">
        <v>7</v>
      </c>
      <c r="B31" s="14">
        <v>152568.134920635</v>
      </c>
      <c r="C31" s="14">
        <v>145183.51260504199</v>
      </c>
      <c r="D31" s="14">
        <v>120819.27615062799</v>
      </c>
      <c r="E31" s="14">
        <v>178496.726457399</v>
      </c>
      <c r="F31" s="14">
        <v>198551.59440559399</v>
      </c>
      <c r="G31" s="14">
        <v>178813.280254777</v>
      </c>
      <c r="H31" s="14">
        <v>172721.475862069</v>
      </c>
      <c r="I31" s="14">
        <v>202941.04838709699</v>
      </c>
      <c r="J31" s="14">
        <v>206415.96747967499</v>
      </c>
      <c r="K31" s="14">
        <v>207320.392307692</v>
      </c>
      <c r="L31" s="14">
        <v>264380.77536231902</v>
      </c>
      <c r="M31" s="14">
        <v>226698.28244274799</v>
      </c>
      <c r="N31" s="14">
        <v>351639.84745762701</v>
      </c>
      <c r="O31" s="14">
        <v>344797.13750000001</v>
      </c>
      <c r="P31" s="14">
        <v>251065.04761904801</v>
      </c>
      <c r="Q31" s="14">
        <v>297280.70731707301</v>
      </c>
      <c r="R31" s="14">
        <v>288523.84126984101</v>
      </c>
      <c r="S31" s="14">
        <v>408505</v>
      </c>
      <c r="T31" s="14">
        <v>531409.63106796099</v>
      </c>
      <c r="U31" s="14">
        <v>399356</v>
      </c>
      <c r="V31" s="14">
        <v>503424.27777777798</v>
      </c>
      <c r="W31" s="14">
        <v>546357.66990291304</v>
      </c>
      <c r="X31" s="14">
        <v>585360.776595745</v>
      </c>
      <c r="Y31" s="14">
        <v>714042.30588235299</v>
      </c>
      <c r="Z31" s="14">
        <v>551767.57971014502</v>
      </c>
    </row>
    <row r="32" spans="1:26" ht="12.75" customHeight="1" x14ac:dyDescent="0.2">
      <c r="A32" s="6" t="s">
        <v>38</v>
      </c>
      <c r="B32" s="14">
        <v>57271.277777777803</v>
      </c>
      <c r="C32" s="14">
        <v>59783.281512604997</v>
      </c>
      <c r="D32" s="14">
        <v>78695.765690376604</v>
      </c>
      <c r="E32" s="14">
        <v>74711.668161434995</v>
      </c>
      <c r="F32" s="14">
        <v>87184.867132867104</v>
      </c>
      <c r="G32" s="14">
        <v>95374.929936305707</v>
      </c>
      <c r="H32" s="14">
        <v>106245.84137931</v>
      </c>
      <c r="I32" s="14">
        <v>133293.66129032301</v>
      </c>
      <c r="J32" s="14">
        <v>99179.292682926796</v>
      </c>
      <c r="K32" s="14">
        <v>123712.707692308</v>
      </c>
      <c r="L32" s="14">
        <v>118102.347826087</v>
      </c>
      <c r="M32" s="14">
        <v>121868.93129771001</v>
      </c>
      <c r="N32" s="14">
        <v>253907.491525424</v>
      </c>
      <c r="O32" s="14">
        <v>194963.02499999999</v>
      </c>
      <c r="P32" s="14">
        <v>176131.97142857101</v>
      </c>
      <c r="Q32" s="14">
        <v>162433.91869918699</v>
      </c>
      <c r="R32" s="14">
        <v>186553.53174603201</v>
      </c>
      <c r="S32" s="14">
        <v>280139.97368421103</v>
      </c>
      <c r="T32" s="14">
        <v>257098.57281553399</v>
      </c>
      <c r="U32" s="14">
        <v>191549.02777777801</v>
      </c>
      <c r="V32" s="14">
        <v>181685.296296296</v>
      </c>
      <c r="W32" s="14">
        <v>183684.15533980599</v>
      </c>
      <c r="X32" s="14">
        <v>310566.11702127702</v>
      </c>
      <c r="Y32" s="14">
        <v>248114.03529411799</v>
      </c>
      <c r="Z32" s="14">
        <v>295476.942028986</v>
      </c>
    </row>
    <row r="33" spans="1:29" ht="12.75" customHeight="1" x14ac:dyDescent="0.2">
      <c r="A33" s="6" t="s">
        <v>6</v>
      </c>
      <c r="B33" s="14">
        <v>29244.424603174601</v>
      </c>
      <c r="C33" s="14">
        <v>26665.8193277311</v>
      </c>
      <c r="D33" s="14">
        <v>29801.238493723798</v>
      </c>
      <c r="E33" s="14">
        <v>30082.385650224202</v>
      </c>
      <c r="F33" s="14">
        <v>38419.860139860102</v>
      </c>
      <c r="G33" s="14">
        <v>41757.923566878999</v>
      </c>
      <c r="H33" s="14">
        <v>48455.875862068999</v>
      </c>
      <c r="I33" s="14">
        <v>45161.975806451599</v>
      </c>
      <c r="J33" s="14">
        <v>43782.382113821099</v>
      </c>
      <c r="K33" s="14">
        <v>44385.092307692299</v>
      </c>
      <c r="L33" s="14">
        <v>50001.557971014503</v>
      </c>
      <c r="M33" s="14">
        <v>55219.145038167902</v>
      </c>
      <c r="N33" s="14">
        <v>64637.3050847458</v>
      </c>
      <c r="O33" s="14">
        <v>75727.612500000003</v>
      </c>
      <c r="P33" s="14">
        <v>87620.009523809495</v>
      </c>
      <c r="Q33" s="14">
        <v>74221.154471544694</v>
      </c>
      <c r="R33" s="14">
        <v>81216.642857142899</v>
      </c>
      <c r="S33" s="14">
        <v>73391.271929824594</v>
      </c>
      <c r="T33" s="14">
        <v>94611.660194174794</v>
      </c>
      <c r="U33" s="14">
        <v>104151.43518518499</v>
      </c>
      <c r="V33" s="14">
        <v>83722.712962963007</v>
      </c>
      <c r="W33" s="14">
        <v>73226.223300970902</v>
      </c>
      <c r="X33" s="14">
        <v>118750.989361702</v>
      </c>
      <c r="Y33" s="14">
        <v>129585.411764706</v>
      </c>
      <c r="Z33" s="14">
        <v>94996.579710144899</v>
      </c>
    </row>
    <row r="34" spans="1:29" ht="12.75" customHeight="1" x14ac:dyDescent="0.2">
      <c r="A34" s="6" t="s">
        <v>86</v>
      </c>
      <c r="B34" s="14">
        <v>7311.8809523809496</v>
      </c>
      <c r="C34" s="14">
        <v>9266.8403361344499</v>
      </c>
      <c r="D34" s="14">
        <v>12113.719665271999</v>
      </c>
      <c r="E34" s="14">
        <v>14829.834080717499</v>
      </c>
      <c r="F34" s="14">
        <v>21645.2657342657</v>
      </c>
      <c r="G34" s="14">
        <v>16031.878980891701</v>
      </c>
      <c r="H34" s="14">
        <v>18999.744827586201</v>
      </c>
      <c r="I34" s="14">
        <v>27145.8951612903</v>
      </c>
      <c r="J34" s="14">
        <v>22287.398373983699</v>
      </c>
      <c r="K34" s="14">
        <v>15235.0230769231</v>
      </c>
      <c r="L34" s="14">
        <v>17767.543478260901</v>
      </c>
      <c r="M34" s="14">
        <v>29679.099236641199</v>
      </c>
      <c r="N34" s="14">
        <v>22556.728813559301</v>
      </c>
      <c r="O34" s="14">
        <v>35451.362500000003</v>
      </c>
      <c r="P34" s="14">
        <v>12169.0476190476</v>
      </c>
      <c r="Q34" s="14">
        <v>19879.560975609798</v>
      </c>
      <c r="R34" s="14">
        <v>19239.984126984102</v>
      </c>
      <c r="S34" s="14">
        <v>21179.333333333299</v>
      </c>
      <c r="T34" s="14">
        <v>22903.6116504854</v>
      </c>
      <c r="U34" s="14">
        <v>17042.2314814815</v>
      </c>
      <c r="V34" s="14">
        <v>5155.4166666666697</v>
      </c>
      <c r="W34" s="14">
        <v>17288.174757281598</v>
      </c>
      <c r="X34" s="14">
        <v>33316.734042553202</v>
      </c>
      <c r="Y34" s="14">
        <v>19073.105882352898</v>
      </c>
      <c r="Z34" s="14">
        <v>26432.985507246402</v>
      </c>
    </row>
    <row r="35" spans="1:29" ht="12.75" customHeight="1" x14ac:dyDescent="0.2">
      <c r="A35" s="6" t="s">
        <v>81</v>
      </c>
      <c r="B35" s="14">
        <v>76619.988095238106</v>
      </c>
      <c r="C35" s="14">
        <v>65900.399159663895</v>
      </c>
      <c r="D35" s="14">
        <v>76117.790794979097</v>
      </c>
      <c r="E35" s="14">
        <v>72689.829596412601</v>
      </c>
      <c r="F35" s="14">
        <v>112928.83216783201</v>
      </c>
      <c r="G35" s="14">
        <v>124559.382165605</v>
      </c>
      <c r="H35" s="14">
        <v>150247.56551724099</v>
      </c>
      <c r="I35" s="14">
        <v>158888.97580645201</v>
      </c>
      <c r="J35" s="14">
        <v>179659.34146341501</v>
      </c>
      <c r="K35" s="14">
        <v>168855.33076923099</v>
      </c>
      <c r="L35" s="14">
        <v>227509.52173913</v>
      </c>
      <c r="M35" s="14">
        <v>221896.977099237</v>
      </c>
      <c r="N35" s="14">
        <v>250174.34745762701</v>
      </c>
      <c r="O35" s="14">
        <v>282113.71250000002</v>
      </c>
      <c r="P35" s="14">
        <v>240942</v>
      </c>
      <c r="Q35" s="14">
        <v>217710.447154472</v>
      </c>
      <c r="R35" s="14">
        <v>316862.42857142899</v>
      </c>
      <c r="S35" s="14">
        <v>408311.96491228102</v>
      </c>
      <c r="T35" s="14">
        <v>430266.077669903</v>
      </c>
      <c r="U35" s="14">
        <v>421233.15740740701</v>
      </c>
      <c r="V35" s="14">
        <v>355498.77777777798</v>
      </c>
      <c r="W35" s="14">
        <v>546210.961165049</v>
      </c>
      <c r="X35" s="14">
        <v>494852.489361702</v>
      </c>
      <c r="Y35" s="14">
        <v>433668.32941176498</v>
      </c>
      <c r="Z35" s="14">
        <v>695226.08695652196</v>
      </c>
    </row>
    <row r="36" spans="1:29" s="15" customFormat="1" ht="12.75" customHeight="1" x14ac:dyDescent="0.2">
      <c r="A36" s="15" t="s">
        <v>56</v>
      </c>
      <c r="B36" s="16">
        <f t="shared" ref="B36:M36" si="0">SUM(B17:B35)</f>
        <v>1160593.3452380954</v>
      </c>
      <c r="C36" s="16">
        <f t="shared" si="0"/>
        <v>1102550.1218487399</v>
      </c>
      <c r="D36" s="16">
        <f t="shared" si="0"/>
        <v>1129413.0585774067</v>
      </c>
      <c r="E36" s="16">
        <f t="shared" si="0"/>
        <v>1296956.659192825</v>
      </c>
      <c r="F36" s="16">
        <f t="shared" si="0"/>
        <v>1680639.986013985</v>
      </c>
      <c r="G36" s="16">
        <f t="shared" si="0"/>
        <v>1556076.6942675149</v>
      </c>
      <c r="H36" s="16">
        <f t="shared" si="0"/>
        <v>1734153.8137931025</v>
      </c>
      <c r="I36" s="16">
        <f t="shared" si="0"/>
        <v>1967455.0887096776</v>
      </c>
      <c r="J36" s="16">
        <f t="shared" si="0"/>
        <v>1982348.0162601646</v>
      </c>
      <c r="K36" s="16">
        <f t="shared" si="0"/>
        <v>1952720.8615384609</v>
      </c>
      <c r="L36" s="16">
        <f t="shared" si="0"/>
        <v>2290121.9347826084</v>
      </c>
      <c r="M36" s="16">
        <f t="shared" si="0"/>
        <v>2348666.3587786299</v>
      </c>
      <c r="N36" s="16">
        <f t="shared" ref="N36:O36" si="1">SUM(N17:N35)</f>
        <v>2863278.2118644067</v>
      </c>
      <c r="O36" s="16">
        <f t="shared" si="1"/>
        <v>3474392.2749999999</v>
      </c>
      <c r="P36" s="16">
        <f t="shared" ref="P36:Q36" si="2">SUM(P17:P35)</f>
        <v>2924245.5047619008</v>
      </c>
      <c r="Q36" s="16">
        <f t="shared" si="2"/>
        <v>2681783.2682926832</v>
      </c>
      <c r="R36" s="16">
        <f t="shared" ref="R36:U36" si="3">SUM(R17:R35)</f>
        <v>3218581.5555555606</v>
      </c>
      <c r="S36" s="16">
        <f t="shared" si="3"/>
        <v>3610788.8859649114</v>
      </c>
      <c r="T36" s="16">
        <f t="shared" si="3"/>
        <v>4241296.9708737861</v>
      </c>
      <c r="U36" s="16">
        <f t="shared" si="3"/>
        <v>3930567.9074074118</v>
      </c>
      <c r="V36" s="16">
        <f t="shared" ref="V36:W36" si="4">SUM(V17:V35)</f>
        <v>4034185.9444444468</v>
      </c>
      <c r="W36" s="16">
        <f t="shared" si="4"/>
        <v>4837138.048543687</v>
      </c>
      <c r="X36" s="16">
        <f t="shared" ref="X36" si="5">SUM(X17:X35)</f>
        <v>5165990.6063829791</v>
      </c>
      <c r="Y36" s="16">
        <f t="shared" ref="Y36:Z36" si="6">SUM(Y17:Y35)</f>
        <v>5388016.9882352985</v>
      </c>
      <c r="Z36" s="16">
        <f t="shared" si="6"/>
        <v>6130003.5652173907</v>
      </c>
    </row>
    <row r="37" spans="1:29" ht="11.25" customHeight="1" x14ac:dyDescent="0.2">
      <c r="B37" s="14"/>
      <c r="C37" s="14"/>
      <c r="D37" s="14"/>
      <c r="E37" s="14"/>
      <c r="F37" s="14"/>
      <c r="G37" s="14"/>
      <c r="H37" s="14"/>
      <c r="I37" s="14"/>
      <c r="J37" s="14"/>
      <c r="K37" s="14"/>
      <c r="L37" s="14"/>
      <c r="M37" s="14"/>
      <c r="N37" s="14"/>
      <c r="O37" s="14"/>
    </row>
    <row r="38" spans="1:29" s="18" customFormat="1" ht="12.75" customHeight="1" x14ac:dyDescent="0.2">
      <c r="A38" s="17" t="s">
        <v>27</v>
      </c>
      <c r="B38" s="17">
        <f t="shared" ref="B38:M38" si="7">B14-B36</f>
        <v>77414.150793654611</v>
      </c>
      <c r="C38" s="17">
        <f t="shared" si="7"/>
        <v>49435.567226890009</v>
      </c>
      <c r="D38" s="17">
        <f t="shared" si="7"/>
        <v>60241.941422593314</v>
      </c>
      <c r="E38" s="17">
        <f t="shared" si="7"/>
        <v>59518.053811655147</v>
      </c>
      <c r="F38" s="17">
        <f t="shared" si="7"/>
        <v>161866.01398601499</v>
      </c>
      <c r="G38" s="17">
        <f t="shared" si="7"/>
        <v>34239.30573248514</v>
      </c>
      <c r="H38" s="17">
        <f t="shared" si="7"/>
        <v>140194.18620689749</v>
      </c>
      <c r="I38" s="17">
        <f t="shared" si="7"/>
        <v>43188.91129032243</v>
      </c>
      <c r="J38" s="17">
        <f t="shared" si="7"/>
        <v>186732.98373983544</v>
      </c>
      <c r="K38" s="17">
        <f t="shared" si="7"/>
        <v>221053.9230769258</v>
      </c>
      <c r="L38" s="17">
        <f t="shared" si="7"/>
        <v>82239.144927541725</v>
      </c>
      <c r="M38" s="17">
        <f t="shared" si="7"/>
        <v>251859.29770991998</v>
      </c>
      <c r="N38" s="17">
        <f t="shared" ref="N38:P38" si="8">N14-N36</f>
        <v>156223.45762712322</v>
      </c>
      <c r="O38" s="17">
        <f t="shared" si="8"/>
        <v>166202.61250000028</v>
      </c>
      <c r="P38" s="17">
        <f t="shared" si="8"/>
        <v>202994.15238095913</v>
      </c>
      <c r="Q38" s="17">
        <f t="shared" ref="Q38:R38" si="9">Q14-Q36</f>
        <v>256508.43902438693</v>
      </c>
      <c r="R38" s="17">
        <f t="shared" si="9"/>
        <v>215558.35714284936</v>
      </c>
      <c r="S38" s="17">
        <f t="shared" ref="S38:U38" si="10">S14-S36</f>
        <v>496096.67543859873</v>
      </c>
      <c r="T38" s="17">
        <f t="shared" si="10"/>
        <v>703463.76699029375</v>
      </c>
      <c r="U38" s="17">
        <f t="shared" si="10"/>
        <v>540674.02777777845</v>
      </c>
      <c r="V38" s="17">
        <f t="shared" ref="V38:W38" si="11">V14-V36</f>
        <v>158377.75925925327</v>
      </c>
      <c r="W38" s="17">
        <f t="shared" si="11"/>
        <v>367707.08737864345</v>
      </c>
      <c r="X38" s="17">
        <f t="shared" ref="X38" si="12">X14-X36</f>
        <v>-215458.05319148954</v>
      </c>
      <c r="Y38" s="17">
        <f t="shared" ref="Y38:Z38" si="13">Y14-Y36</f>
        <v>-192126.95294117834</v>
      </c>
      <c r="Z38" s="17">
        <f t="shared" si="13"/>
        <v>-68576.318840580992</v>
      </c>
    </row>
    <row r="39" spans="1:29" x14ac:dyDescent="0.2">
      <c r="B39" s="19"/>
      <c r="C39" s="19"/>
      <c r="D39" s="19"/>
      <c r="E39" s="19"/>
      <c r="F39" s="19"/>
      <c r="G39" s="19"/>
      <c r="H39" s="19"/>
      <c r="I39" s="19"/>
      <c r="J39" s="19"/>
      <c r="K39" s="19"/>
      <c r="L39" s="19"/>
      <c r="M39" s="19"/>
      <c r="N39" s="19"/>
      <c r="O39" s="19"/>
    </row>
    <row r="40" spans="1:29" ht="12.75" customHeight="1" x14ac:dyDescent="0.2">
      <c r="A40" s="6" t="s">
        <v>9</v>
      </c>
      <c r="B40" s="14"/>
      <c r="C40" s="14"/>
      <c r="D40" s="14"/>
      <c r="E40" s="14"/>
      <c r="F40" s="14"/>
      <c r="G40" s="14"/>
      <c r="H40" s="14"/>
      <c r="I40" s="14"/>
      <c r="J40" s="14"/>
      <c r="K40" s="14"/>
      <c r="L40" s="14"/>
      <c r="M40" s="14"/>
      <c r="N40" s="14"/>
      <c r="O40" s="14"/>
    </row>
    <row r="41" spans="1:29" ht="12.75" customHeight="1" x14ac:dyDescent="0.2">
      <c r="A41" s="57" t="s">
        <v>84</v>
      </c>
      <c r="B41" s="14">
        <v>4035.4761904761899</v>
      </c>
      <c r="C41" s="14">
        <v>6264.59243697479</v>
      </c>
      <c r="D41" s="14">
        <v>9044.7280334728002</v>
      </c>
      <c r="E41" s="14">
        <v>8927.2645739910295</v>
      </c>
      <c r="F41" s="14">
        <v>14486.4405594406</v>
      </c>
      <c r="G41" s="14">
        <v>21222.910828025499</v>
      </c>
      <c r="H41" s="14">
        <v>1746.3034482758601</v>
      </c>
      <c r="I41" s="14">
        <v>4378.7016129032299</v>
      </c>
      <c r="J41" s="14">
        <v>5973.0894308943098</v>
      </c>
      <c r="K41" s="14">
        <v>7506.0846153846196</v>
      </c>
      <c r="L41" s="14">
        <v>13214.347826087</v>
      </c>
      <c r="M41" s="14">
        <v>23944.259541984698</v>
      </c>
      <c r="N41" s="14">
        <v>3181.6101694915301</v>
      </c>
      <c r="O41" s="14">
        <v>14180.25</v>
      </c>
      <c r="P41" s="14">
        <v>8450.4857142857109</v>
      </c>
      <c r="Q41" s="14">
        <v>7605.6097560975604</v>
      </c>
      <c r="R41" s="14">
        <v>14182.5952380952</v>
      </c>
      <c r="S41" s="14">
        <v>5449.14035087719</v>
      </c>
      <c r="T41" s="14">
        <v>10817.524271844701</v>
      </c>
      <c r="U41" s="14">
        <v>22441.25</v>
      </c>
      <c r="V41" s="14">
        <v>3341.3888888888901</v>
      </c>
      <c r="W41" s="14">
        <v>87938.970873786398</v>
      </c>
      <c r="X41" s="14">
        <v>21078.5</v>
      </c>
      <c r="Y41" s="14">
        <v>3984.54117647059</v>
      </c>
      <c r="Z41" s="14">
        <v>93631.797101449294</v>
      </c>
    </row>
    <row r="42" spans="1:29" ht="12.75" customHeight="1" x14ac:dyDescent="0.2">
      <c r="A42" s="57" t="s">
        <v>85</v>
      </c>
      <c r="B42" s="14">
        <v>51333.892857142899</v>
      </c>
      <c r="C42" s="14">
        <v>49760.714285714297</v>
      </c>
      <c r="D42" s="14">
        <v>64374.108786610901</v>
      </c>
      <c r="E42" s="14">
        <v>97904.089686098698</v>
      </c>
      <c r="F42" s="14">
        <v>87003.027972027994</v>
      </c>
      <c r="G42" s="14">
        <v>96573.5732484076</v>
      </c>
      <c r="H42" s="14">
        <v>55753.255172413803</v>
      </c>
      <c r="I42" s="14">
        <v>90954.620967741896</v>
      </c>
      <c r="J42" s="14">
        <v>74885.747967479707</v>
      </c>
      <c r="K42" s="14">
        <v>95109.884615384595</v>
      </c>
      <c r="L42" s="14">
        <v>100713.079710145</v>
      </c>
      <c r="M42" s="14">
        <v>180503.34351144999</v>
      </c>
      <c r="N42" s="14">
        <v>121210.033898305</v>
      </c>
      <c r="O42" s="14">
        <v>108118.675</v>
      </c>
      <c r="P42" s="14">
        <v>157121.4</v>
      </c>
      <c r="Q42" s="14">
        <v>110095.284552846</v>
      </c>
      <c r="R42" s="14">
        <v>162729.88888888899</v>
      </c>
      <c r="S42" s="14">
        <v>108496.403508772</v>
      </c>
      <c r="T42" s="14">
        <v>166904.165048544</v>
      </c>
      <c r="U42" s="14">
        <v>137815.37037036999</v>
      </c>
      <c r="V42" s="14">
        <v>150995.055555556</v>
      </c>
      <c r="W42" s="14">
        <v>217067.74757281601</v>
      </c>
      <c r="X42" s="14">
        <v>138937.80851063799</v>
      </c>
      <c r="Y42" s="14">
        <v>375904.71764705901</v>
      </c>
      <c r="Z42" s="14">
        <v>435654.21739130397</v>
      </c>
    </row>
    <row r="43" spans="1:29" s="20" customFormat="1" ht="12.75" customHeight="1" x14ac:dyDescent="0.2">
      <c r="A43" s="15" t="s">
        <v>10</v>
      </c>
      <c r="B43" s="16">
        <f t="shared" ref="B43:M43" si="14">B40+B41-B42</f>
        <v>-47298.416666666708</v>
      </c>
      <c r="C43" s="16">
        <f t="shared" si="14"/>
        <v>-43496.121848739509</v>
      </c>
      <c r="D43" s="16">
        <f t="shared" si="14"/>
        <v>-55329.380753138103</v>
      </c>
      <c r="E43" s="16">
        <f t="shared" si="14"/>
        <v>-88976.825112107676</v>
      </c>
      <c r="F43" s="16">
        <f t="shared" si="14"/>
        <v>-72516.587412587396</v>
      </c>
      <c r="G43" s="16">
        <f t="shared" si="14"/>
        <v>-75350.662420382097</v>
      </c>
      <c r="H43" s="16">
        <f t="shared" si="14"/>
        <v>-54006.951724137944</v>
      </c>
      <c r="I43" s="16">
        <f t="shared" si="14"/>
        <v>-86575.919354838668</v>
      </c>
      <c r="J43" s="16">
        <f t="shared" si="14"/>
        <v>-68912.658536585397</v>
      </c>
      <c r="K43" s="16">
        <f t="shared" si="14"/>
        <v>-87603.799999999974</v>
      </c>
      <c r="L43" s="16">
        <f t="shared" si="14"/>
        <v>-87498.731884057997</v>
      </c>
      <c r="M43" s="16">
        <f t="shared" si="14"/>
        <v>-156559.08396946528</v>
      </c>
      <c r="N43" s="16">
        <f t="shared" ref="N43:O43" si="15">N40+N41-N42</f>
        <v>-118028.42372881348</v>
      </c>
      <c r="O43" s="16">
        <f t="shared" si="15"/>
        <v>-93938.425000000003</v>
      </c>
      <c r="P43" s="16">
        <f t="shared" ref="P43:Q43" si="16">P40+P41-P42</f>
        <v>-148670.91428571427</v>
      </c>
      <c r="Q43" s="16">
        <f t="shared" si="16"/>
        <v>-102489.67479674844</v>
      </c>
      <c r="R43" s="16">
        <f t="shared" ref="R43:U43" si="17">R40+R41-R42</f>
        <v>-148547.29365079378</v>
      </c>
      <c r="S43" s="16">
        <f t="shared" si="17"/>
        <v>-103047.26315789481</v>
      </c>
      <c r="T43" s="16">
        <f t="shared" si="17"/>
        <v>-156086.64077669929</v>
      </c>
      <c r="U43" s="16">
        <f t="shared" si="17"/>
        <v>-115374.12037036999</v>
      </c>
      <c r="V43" s="16">
        <f t="shared" ref="V43:W43" si="18">V40+V41-V42</f>
        <v>-147653.66666666712</v>
      </c>
      <c r="W43" s="16">
        <f t="shared" si="18"/>
        <v>-129128.77669902961</v>
      </c>
      <c r="X43" s="16">
        <f t="shared" ref="X43" si="19">X40+X41-X42</f>
        <v>-117859.30851063799</v>
      </c>
      <c r="Y43" s="16">
        <f t="shared" ref="Y43:Z43" si="20">Y40+Y41-Y42</f>
        <v>-371920.17647058843</v>
      </c>
      <c r="Z43" s="16">
        <f t="shared" si="20"/>
        <v>-342022.42028985469</v>
      </c>
      <c r="AA43" s="15"/>
      <c r="AB43" s="15"/>
      <c r="AC43" s="15"/>
    </row>
    <row r="44" spans="1:29" x14ac:dyDescent="0.2">
      <c r="B44" s="14"/>
      <c r="C44" s="14"/>
      <c r="D44" s="14"/>
      <c r="E44" s="14"/>
      <c r="F44" s="14"/>
      <c r="G44" s="14"/>
      <c r="H44" s="14"/>
      <c r="I44" s="14"/>
      <c r="J44" s="14"/>
      <c r="K44" s="14"/>
      <c r="L44" s="14"/>
      <c r="M44" s="14"/>
      <c r="N44" s="14"/>
      <c r="O44" s="14"/>
    </row>
    <row r="45" spans="1:29" s="18" customFormat="1" ht="12.75" customHeight="1" x14ac:dyDescent="0.2">
      <c r="A45" s="17" t="s">
        <v>13</v>
      </c>
      <c r="B45" s="17">
        <f t="shared" ref="B45:M45" si="21">B38+B43</f>
        <v>30115.734126987903</v>
      </c>
      <c r="C45" s="17">
        <f t="shared" si="21"/>
        <v>5939.4453781504999</v>
      </c>
      <c r="D45" s="17">
        <f t="shared" si="21"/>
        <v>4912.5606694552116</v>
      </c>
      <c r="E45" s="17">
        <f t="shared" si="21"/>
        <v>-29458.771300452529</v>
      </c>
      <c r="F45" s="17">
        <f t="shared" si="21"/>
        <v>89349.426573427598</v>
      </c>
      <c r="G45" s="17">
        <f t="shared" si="21"/>
        <v>-41111.356687896958</v>
      </c>
      <c r="H45" s="17">
        <f t="shared" si="21"/>
        <v>86187.234482759552</v>
      </c>
      <c r="I45" s="17">
        <f t="shared" si="21"/>
        <v>-43387.008064516238</v>
      </c>
      <c r="J45" s="17">
        <f t="shared" si="21"/>
        <v>117820.32520325005</v>
      </c>
      <c r="K45" s="17">
        <f t="shared" si="21"/>
        <v>133450.12307692581</v>
      </c>
      <c r="L45" s="17">
        <f t="shared" si="21"/>
        <v>-5259.586956516272</v>
      </c>
      <c r="M45" s="17">
        <f t="shared" si="21"/>
        <v>95300.213740454696</v>
      </c>
      <c r="N45" s="17">
        <f t="shared" ref="N45:P45" si="22">N38+N43</f>
        <v>38195.033898309746</v>
      </c>
      <c r="O45" s="17">
        <f t="shared" si="22"/>
        <v>72264.187500000276</v>
      </c>
      <c r="P45" s="17">
        <f t="shared" si="22"/>
        <v>54323.238095244858</v>
      </c>
      <c r="Q45" s="17">
        <f t="shared" ref="Q45:R45" si="23">Q38+Q43</f>
        <v>154018.76422763849</v>
      </c>
      <c r="R45" s="17">
        <f t="shared" si="23"/>
        <v>67011.063492055575</v>
      </c>
      <c r="S45" s="17">
        <f t="shared" ref="S45:U45" si="24">S38+S43</f>
        <v>393049.41228070389</v>
      </c>
      <c r="T45" s="17">
        <f t="shared" si="24"/>
        <v>547377.12621359446</v>
      </c>
      <c r="U45" s="17">
        <f t="shared" si="24"/>
        <v>425299.90740740846</v>
      </c>
      <c r="V45" s="17">
        <f t="shared" ref="V45:W45" si="25">V38+V43</f>
        <v>10724.092592586152</v>
      </c>
      <c r="W45" s="17">
        <f t="shared" si="25"/>
        <v>238578.31067961385</v>
      </c>
      <c r="X45" s="17">
        <f t="shared" ref="X45" si="26">X38+X43</f>
        <v>-333317.3617021275</v>
      </c>
      <c r="Y45" s="17">
        <f t="shared" ref="Y45:Z45" si="27">Y38+Y43</f>
        <v>-564047.12941176677</v>
      </c>
      <c r="Z45" s="17">
        <f t="shared" si="27"/>
        <v>-410598.73913043569</v>
      </c>
    </row>
    <row r="46" spans="1:29" x14ac:dyDescent="0.2">
      <c r="A46" s="12"/>
      <c r="B46" s="14"/>
      <c r="C46" s="14"/>
      <c r="D46" s="14"/>
      <c r="E46" s="14"/>
      <c r="F46" s="14"/>
      <c r="G46" s="14"/>
      <c r="H46" s="14"/>
      <c r="I46" s="14"/>
      <c r="J46" s="14"/>
      <c r="K46" s="14"/>
      <c r="L46" s="14"/>
      <c r="M46" s="14"/>
      <c r="N46" s="14"/>
      <c r="O46" s="14"/>
    </row>
    <row r="47" spans="1:29" x14ac:dyDescent="0.2">
      <c r="A47" s="12"/>
      <c r="B47" s="14"/>
      <c r="C47" s="14"/>
      <c r="D47" s="14"/>
      <c r="E47" s="14"/>
      <c r="F47" s="14"/>
      <c r="G47" s="14"/>
      <c r="H47" s="14"/>
      <c r="I47" s="14"/>
      <c r="J47" s="14"/>
      <c r="K47" s="14"/>
      <c r="L47" s="14"/>
      <c r="M47" s="14"/>
      <c r="N47" s="14"/>
      <c r="O47" s="14"/>
    </row>
    <row r="48" spans="1:29" ht="12.75" customHeight="1" x14ac:dyDescent="0.2">
      <c r="A48" s="23" t="s">
        <v>114</v>
      </c>
      <c r="B48" s="14"/>
      <c r="C48" s="14"/>
      <c r="D48" s="14"/>
      <c r="E48" s="14"/>
      <c r="F48" s="14"/>
      <c r="G48" s="14"/>
      <c r="H48" s="14"/>
      <c r="I48" s="14"/>
      <c r="J48" s="14"/>
      <c r="K48" s="14"/>
      <c r="L48" s="14"/>
      <c r="M48" s="14"/>
      <c r="N48" s="14"/>
      <c r="O48" s="14"/>
    </row>
    <row r="49" spans="1:29" ht="12.75" customHeight="1" x14ac:dyDescent="0.2">
      <c r="A49" s="57" t="s">
        <v>70</v>
      </c>
      <c r="B49" s="14"/>
      <c r="C49" s="14"/>
      <c r="D49" s="14"/>
      <c r="E49" s="14"/>
      <c r="F49" s="14"/>
      <c r="G49" s="14">
        <v>0</v>
      </c>
      <c r="H49" s="14">
        <v>5517.2413793103497</v>
      </c>
      <c r="I49" s="14">
        <v>56975.129032258097</v>
      </c>
      <c r="J49" s="14">
        <v>101515.49593495901</v>
      </c>
      <c r="K49" s="14">
        <v>208809.02307692301</v>
      </c>
      <c r="L49" s="14">
        <v>190124.282608696</v>
      </c>
      <c r="M49" s="14">
        <v>608432.51908396895</v>
      </c>
      <c r="N49" s="14">
        <v>420424.288135593</v>
      </c>
      <c r="O49" s="14">
        <v>297417.11249999999</v>
      </c>
      <c r="P49" s="14">
        <v>379502.371428571</v>
      </c>
      <c r="Q49" s="14">
        <v>478482.40650406497</v>
      </c>
      <c r="R49" s="14">
        <v>512159.77777777798</v>
      </c>
      <c r="S49" s="14">
        <v>513942.05263157899</v>
      </c>
      <c r="T49" s="14">
        <v>887484.09708737896</v>
      </c>
      <c r="U49" s="14">
        <v>861028.18518518505</v>
      </c>
      <c r="V49" s="14">
        <v>1482171.4722222199</v>
      </c>
      <c r="W49" s="14">
        <v>2632506.0679611699</v>
      </c>
      <c r="X49" s="14">
        <v>1958170.7021276599</v>
      </c>
      <c r="Y49" s="14">
        <v>2691348.21176471</v>
      </c>
      <c r="Z49" s="14">
        <v>4114053.3043478299</v>
      </c>
    </row>
    <row r="50" spans="1:29" ht="12.75" customHeight="1" x14ac:dyDescent="0.2">
      <c r="A50" s="57" t="s">
        <v>68</v>
      </c>
      <c r="B50" s="14"/>
      <c r="C50" s="14"/>
      <c r="D50" s="14"/>
      <c r="E50" s="14"/>
      <c r="F50" s="14"/>
      <c r="G50" s="14">
        <v>1521716.8343948999</v>
      </c>
      <c r="H50" s="14">
        <v>1169441.4620689701</v>
      </c>
      <c r="I50" s="14">
        <v>2200468.7419354799</v>
      </c>
      <c r="J50" s="14">
        <v>1222166.13821138</v>
      </c>
      <c r="K50" s="14">
        <v>1633481.3230769199</v>
      </c>
      <c r="L50" s="14">
        <v>1628831.84057971</v>
      </c>
      <c r="M50" s="14">
        <v>2195869.1221373999</v>
      </c>
      <c r="N50" s="14">
        <v>2265487.28813559</v>
      </c>
      <c r="O50" s="14">
        <v>2145425.5249999999</v>
      </c>
      <c r="P50" s="14">
        <v>3069055.0857142899</v>
      </c>
      <c r="Q50" s="14">
        <v>2101962.5121951201</v>
      </c>
      <c r="R50" s="14">
        <v>3407983.4365079398</v>
      </c>
      <c r="S50" s="14">
        <v>2718403.61403509</v>
      </c>
      <c r="T50" s="14">
        <v>5033364.1747572804</v>
      </c>
      <c r="U50" s="14">
        <v>3450342.0370370401</v>
      </c>
      <c r="V50" s="14">
        <v>3542466.8055555602</v>
      </c>
      <c r="W50" s="14">
        <v>5628580.9320388399</v>
      </c>
      <c r="X50" s="14">
        <v>4660175.0531914895</v>
      </c>
      <c r="Y50" s="14">
        <v>6584207.1764705898</v>
      </c>
      <c r="Z50" s="14">
        <v>8057115.3623188399</v>
      </c>
    </row>
    <row r="51" spans="1:29" ht="12.75" customHeight="1" x14ac:dyDescent="0.2">
      <c r="A51" s="57" t="s">
        <v>82</v>
      </c>
      <c r="B51" s="14"/>
      <c r="C51" s="14"/>
      <c r="D51" s="14"/>
      <c r="E51" s="14"/>
      <c r="F51" s="14"/>
      <c r="G51" s="14">
        <v>241768.94904458601</v>
      </c>
      <c r="H51" s="14">
        <v>118274.268965517</v>
      </c>
      <c r="I51" s="14">
        <v>207979.91129032301</v>
      </c>
      <c r="J51" s="14">
        <v>236403.24390243899</v>
      </c>
      <c r="K51" s="14">
        <v>269011.00769230799</v>
      </c>
      <c r="L51" s="14">
        <v>236025.23188405801</v>
      </c>
      <c r="M51" s="14">
        <v>104437.213740458</v>
      </c>
      <c r="N51" s="14">
        <v>405055.06779661</v>
      </c>
      <c r="O51" s="14">
        <v>156305.83749999999</v>
      </c>
      <c r="P51" s="14">
        <v>307222.8</v>
      </c>
      <c r="Q51" s="14">
        <v>159779.08130081301</v>
      </c>
      <c r="R51" s="14">
        <v>314750.70634920598</v>
      </c>
      <c r="S51" s="14">
        <v>347794.38596491201</v>
      </c>
      <c r="T51" s="14">
        <v>696486.524271845</v>
      </c>
      <c r="U51" s="14">
        <v>916789.78703703696</v>
      </c>
      <c r="V51" s="14">
        <v>790775.97222222202</v>
      </c>
      <c r="W51" s="14">
        <v>958475.19417475699</v>
      </c>
      <c r="X51" s="14">
        <v>381563.42553191498</v>
      </c>
      <c r="Y51" s="14">
        <v>1049804.12941176</v>
      </c>
      <c r="Z51" s="14">
        <v>1079786.1449275401</v>
      </c>
    </row>
    <row r="52" spans="1:29" s="12" customFormat="1" ht="12.75" customHeight="1" x14ac:dyDescent="0.2">
      <c r="A52" s="49" t="s">
        <v>83</v>
      </c>
      <c r="B52" s="16"/>
      <c r="C52" s="16"/>
      <c r="D52" s="16"/>
      <c r="E52" s="16"/>
      <c r="F52" s="16"/>
      <c r="G52" s="16">
        <v>1763485.78343949</v>
      </c>
      <c r="H52" s="16">
        <v>1293232.9724137899</v>
      </c>
      <c r="I52" s="16">
        <v>2465423.7822580598</v>
      </c>
      <c r="J52" s="16">
        <v>1560084.8780487799</v>
      </c>
      <c r="K52" s="16">
        <v>2111301.35384615</v>
      </c>
      <c r="L52" s="16">
        <v>2054981.3550724599</v>
      </c>
      <c r="M52" s="16">
        <v>2908738.8549618302</v>
      </c>
      <c r="N52" s="16">
        <v>3090966.6440678001</v>
      </c>
      <c r="O52" s="16">
        <v>2599148.4750000001</v>
      </c>
      <c r="P52" s="16">
        <v>3755780.25714286</v>
      </c>
      <c r="Q52" s="16">
        <v>2740224</v>
      </c>
      <c r="R52" s="16">
        <v>4234893.9206349198</v>
      </c>
      <c r="S52" s="16">
        <v>3580140.0526315798</v>
      </c>
      <c r="T52" s="16">
        <v>6617334.7961165002</v>
      </c>
      <c r="U52" s="16">
        <v>5228160.0092592603</v>
      </c>
      <c r="V52" s="16">
        <v>5815414.25</v>
      </c>
      <c r="W52" s="16">
        <v>9219562.1941747591</v>
      </c>
      <c r="X52" s="16">
        <v>6999909.18085106</v>
      </c>
      <c r="Y52" s="16">
        <v>10325359.517647101</v>
      </c>
      <c r="Z52" s="16">
        <v>13250954.811594199</v>
      </c>
    </row>
    <row r="53" spans="1:29" ht="12.75" customHeight="1" x14ac:dyDescent="0.2">
      <c r="A53" s="12" t="s">
        <v>41</v>
      </c>
      <c r="B53" s="26"/>
      <c r="C53" s="26"/>
      <c r="D53" s="26"/>
      <c r="E53" s="26"/>
      <c r="F53" s="26"/>
      <c r="G53" s="26">
        <v>475410.36305732501</v>
      </c>
      <c r="H53" s="26">
        <v>376148.66206896602</v>
      </c>
      <c r="I53" s="26">
        <v>393843.41935483902</v>
      </c>
      <c r="J53" s="26">
        <v>611948.19512195105</v>
      </c>
      <c r="K53" s="26">
        <v>487769.03076923097</v>
      </c>
      <c r="L53" s="26">
        <v>533695.16666666698</v>
      </c>
      <c r="M53" s="26">
        <v>529166.83969465597</v>
      </c>
      <c r="N53" s="26">
        <v>453854.47457627102</v>
      </c>
      <c r="O53" s="26">
        <v>471710.57500000001</v>
      </c>
      <c r="P53" s="26">
        <v>629239.51428571402</v>
      </c>
      <c r="Q53" s="26">
        <v>571937.79674796702</v>
      </c>
      <c r="R53" s="26">
        <v>1020154.46031746</v>
      </c>
      <c r="S53" s="26">
        <v>685237.14035087696</v>
      </c>
      <c r="T53" s="26">
        <v>1144580.24271845</v>
      </c>
      <c r="U53" s="26">
        <v>1269300.75</v>
      </c>
      <c r="V53" s="26">
        <v>755773.94444444496</v>
      </c>
      <c r="W53" s="26">
        <v>2173757.4466019399</v>
      </c>
      <c r="X53" s="26">
        <v>2302422.2234042599</v>
      </c>
      <c r="Y53" s="26">
        <v>1694839.7647058801</v>
      </c>
      <c r="Z53" s="26">
        <v>1581552.7391304299</v>
      </c>
      <c r="AA53" s="12"/>
      <c r="AB53" s="12"/>
      <c r="AC53" s="12"/>
    </row>
    <row r="54" spans="1:29" s="15" customFormat="1" ht="12.75" customHeight="1" x14ac:dyDescent="0.2">
      <c r="A54" s="15" t="s">
        <v>42</v>
      </c>
      <c r="B54" s="16"/>
      <c r="C54" s="16"/>
      <c r="D54" s="16"/>
      <c r="E54" s="16"/>
      <c r="F54" s="16"/>
      <c r="G54" s="16">
        <v>2238896.1464968198</v>
      </c>
      <c r="H54" s="16">
        <v>1669381.63448276</v>
      </c>
      <c r="I54" s="16">
        <v>2859267.2016129</v>
      </c>
      <c r="J54" s="16">
        <v>2172033.0731707299</v>
      </c>
      <c r="K54" s="16">
        <v>2599070.3846153799</v>
      </c>
      <c r="L54" s="16">
        <v>2588676.5217391299</v>
      </c>
      <c r="M54" s="16">
        <v>3437905.6946564899</v>
      </c>
      <c r="N54" s="16">
        <v>3544821.1186440699</v>
      </c>
      <c r="O54" s="16">
        <v>3070859.05</v>
      </c>
      <c r="P54" s="16">
        <v>4385019.7714285702</v>
      </c>
      <c r="Q54" s="16">
        <v>3312161.7967479699</v>
      </c>
      <c r="R54" s="16">
        <v>5255048.3809523797</v>
      </c>
      <c r="S54" s="16">
        <v>4265377.1929824604</v>
      </c>
      <c r="T54" s="16">
        <v>7761915.03883495</v>
      </c>
      <c r="U54" s="16">
        <v>6497460.7592592603</v>
      </c>
      <c r="V54" s="16">
        <v>6571188.1944444403</v>
      </c>
      <c r="W54" s="16">
        <v>11393319.640776699</v>
      </c>
      <c r="X54" s="16">
        <v>9302331.4042553194</v>
      </c>
      <c r="Y54" s="16">
        <v>12020199.2823529</v>
      </c>
      <c r="Z54" s="16">
        <v>14832507.5507246</v>
      </c>
    </row>
    <row r="55" spans="1:29" ht="11.25" customHeight="1" x14ac:dyDescent="0.2">
      <c r="B55" s="14"/>
      <c r="C55" s="14"/>
      <c r="D55" s="14"/>
      <c r="E55" s="14"/>
      <c r="F55" s="14"/>
      <c r="G55" s="14"/>
      <c r="H55" s="14"/>
      <c r="I55" s="14"/>
      <c r="J55" s="14"/>
      <c r="K55" s="14"/>
      <c r="L55" s="14"/>
      <c r="M55" s="14"/>
      <c r="N55" s="14"/>
      <c r="O55" s="14"/>
    </row>
    <row r="56" spans="1:29" ht="12.75" customHeight="1" x14ac:dyDescent="0.2">
      <c r="A56" s="6" t="s">
        <v>51</v>
      </c>
      <c r="B56" s="14"/>
      <c r="C56" s="14"/>
      <c r="D56" s="14"/>
      <c r="E56" s="14"/>
      <c r="F56" s="14"/>
      <c r="G56" s="14">
        <v>571122.28662420402</v>
      </c>
      <c r="H56" s="14">
        <v>264109.44137930998</v>
      </c>
      <c r="I56" s="14">
        <v>412403.66935483902</v>
      </c>
      <c r="J56" s="14">
        <v>329815.49593495898</v>
      </c>
      <c r="K56" s="14">
        <v>657383.82307692303</v>
      </c>
      <c r="L56" s="14">
        <v>801856.63043478294</v>
      </c>
      <c r="M56" s="14">
        <v>-325261.48854961799</v>
      </c>
      <c r="N56" s="14">
        <v>473273.25423728803</v>
      </c>
      <c r="O56" s="14">
        <v>633946.9</v>
      </c>
      <c r="P56" s="14">
        <v>490580.97142857098</v>
      </c>
      <c r="Q56" s="14">
        <v>536310.39837398403</v>
      </c>
      <c r="R56" s="14">
        <v>1384978.65079365</v>
      </c>
      <c r="S56" s="14">
        <v>1242975.29824561</v>
      </c>
      <c r="T56" s="14">
        <v>2522946.7184465998</v>
      </c>
      <c r="U56" s="14">
        <v>1875309.1388888899</v>
      </c>
      <c r="V56" s="14">
        <v>1300791.6944444401</v>
      </c>
      <c r="W56" s="14">
        <v>3387821.1844660202</v>
      </c>
      <c r="X56" s="14">
        <v>4749811.0212765997</v>
      </c>
      <c r="Y56" s="14">
        <v>1247205.9882352899</v>
      </c>
      <c r="Z56" s="14">
        <v>3378656.6811594199</v>
      </c>
    </row>
    <row r="57" spans="1:29" s="12" customFormat="1" ht="12.75" customHeight="1" x14ac:dyDescent="0.2">
      <c r="A57" s="6" t="s">
        <v>43</v>
      </c>
      <c r="B57" s="14"/>
      <c r="C57" s="14"/>
      <c r="D57" s="14"/>
      <c r="E57" s="14"/>
      <c r="F57" s="14"/>
      <c r="G57" s="14">
        <v>1305053.31847134</v>
      </c>
      <c r="H57" s="14">
        <v>1086226.5310344801</v>
      </c>
      <c r="I57" s="14">
        <v>2030437.7419354799</v>
      </c>
      <c r="J57" s="14">
        <v>1344069.5934959301</v>
      </c>
      <c r="K57" s="14">
        <v>1521044.36923077</v>
      </c>
      <c r="L57" s="14">
        <v>1370315.0942029001</v>
      </c>
      <c r="M57" s="14">
        <v>3178486.8778626001</v>
      </c>
      <c r="N57" s="14">
        <v>2714172.8305084701</v>
      </c>
      <c r="O57" s="14">
        <v>2095789.6375</v>
      </c>
      <c r="P57" s="14">
        <v>3093219.9428571402</v>
      </c>
      <c r="Q57" s="14">
        <v>2138962.5365853701</v>
      </c>
      <c r="R57" s="14">
        <v>3229234.2698412701</v>
      </c>
      <c r="S57" s="14">
        <v>2544891.4912280701</v>
      </c>
      <c r="T57" s="14">
        <v>4065056.80582524</v>
      </c>
      <c r="U57" s="14">
        <v>3822388.6851851898</v>
      </c>
      <c r="V57" s="14">
        <v>4381353.1666666698</v>
      </c>
      <c r="W57" s="14">
        <v>6964962.4174757302</v>
      </c>
      <c r="X57" s="14">
        <v>3830820.60638298</v>
      </c>
      <c r="Y57" s="14">
        <v>9824055.2235294096</v>
      </c>
      <c r="Z57" s="14">
        <v>10193500.188405801</v>
      </c>
    </row>
    <row r="58" spans="1:29" ht="12.75" customHeight="1" x14ac:dyDescent="0.2">
      <c r="A58" s="6" t="s">
        <v>44</v>
      </c>
      <c r="B58" s="14"/>
      <c r="C58" s="14"/>
      <c r="D58" s="14"/>
      <c r="E58" s="14"/>
      <c r="F58" s="14"/>
      <c r="G58" s="14">
        <v>362720.54140127398</v>
      </c>
      <c r="H58" s="14">
        <v>319045.66206896602</v>
      </c>
      <c r="I58" s="14">
        <v>416425.79032258102</v>
      </c>
      <c r="J58" s="14">
        <v>498147.98373983701</v>
      </c>
      <c r="K58" s="14">
        <v>420642.19230769202</v>
      </c>
      <c r="L58" s="14">
        <v>416504.79710144899</v>
      </c>
      <c r="M58" s="14">
        <v>584680.30534351105</v>
      </c>
      <c r="N58" s="14">
        <v>357375.03389830497</v>
      </c>
      <c r="O58" s="14">
        <v>341122.51250000001</v>
      </c>
      <c r="P58" s="14">
        <v>801218.85714285704</v>
      </c>
      <c r="Q58" s="14">
        <v>636888.86178861803</v>
      </c>
      <c r="R58" s="14">
        <v>640835.46031746001</v>
      </c>
      <c r="S58" s="14">
        <v>477510.40350877203</v>
      </c>
      <c r="T58" s="14">
        <v>1173911.51456311</v>
      </c>
      <c r="U58" s="14">
        <v>799762.93518518505</v>
      </c>
      <c r="V58" s="14">
        <v>889043.33333333302</v>
      </c>
      <c r="W58" s="14">
        <v>1040536.03883495</v>
      </c>
      <c r="X58" s="14">
        <v>721699.776595745</v>
      </c>
      <c r="Y58" s="14">
        <v>948938.07058823504</v>
      </c>
      <c r="Z58" s="14">
        <v>1260350.6811594199</v>
      </c>
    </row>
    <row r="59" spans="1:29" s="15" customFormat="1" ht="12.75" customHeight="1" x14ac:dyDescent="0.2">
      <c r="A59" s="15" t="s">
        <v>45</v>
      </c>
      <c r="B59" s="16"/>
      <c r="C59" s="16"/>
      <c r="D59" s="16"/>
      <c r="E59" s="16"/>
      <c r="F59" s="16"/>
      <c r="G59" s="16">
        <f t="shared" ref="G59:M59" si="28">SUM(G56:G58)</f>
        <v>2238896.1464968179</v>
      </c>
      <c r="H59" s="16">
        <f t="shared" si="28"/>
        <v>1669381.634482756</v>
      </c>
      <c r="I59" s="16">
        <f t="shared" si="28"/>
        <v>2859267.2016128995</v>
      </c>
      <c r="J59" s="16">
        <f t="shared" si="28"/>
        <v>2172033.0731707262</v>
      </c>
      <c r="K59" s="16">
        <f t="shared" si="28"/>
        <v>2599070.384615385</v>
      </c>
      <c r="L59" s="16">
        <f t="shared" si="28"/>
        <v>2588676.5217391318</v>
      </c>
      <c r="M59" s="16">
        <f t="shared" si="28"/>
        <v>3437905.6946564931</v>
      </c>
      <c r="N59" s="16">
        <f t="shared" ref="N59:O59" si="29">SUM(N56:N58)</f>
        <v>3544821.1186440634</v>
      </c>
      <c r="O59" s="16">
        <f t="shared" si="29"/>
        <v>3070859.0500000003</v>
      </c>
      <c r="P59" s="16">
        <f t="shared" ref="P59:Q59" si="30">SUM(P56:P58)</f>
        <v>4385019.7714285683</v>
      </c>
      <c r="Q59" s="16">
        <f t="shared" si="30"/>
        <v>3312161.7967479718</v>
      </c>
      <c r="R59" s="16">
        <f t="shared" ref="R59:U59" si="31">SUM(R56:R58)</f>
        <v>5255048.3809523797</v>
      </c>
      <c r="S59" s="16">
        <f t="shared" si="31"/>
        <v>4265377.192982452</v>
      </c>
      <c r="T59" s="16">
        <f t="shared" si="31"/>
        <v>7761915.03883495</v>
      </c>
      <c r="U59" s="16">
        <f t="shared" si="31"/>
        <v>6497460.7592592649</v>
      </c>
      <c r="V59" s="16">
        <f t="shared" ref="V59:W59" si="32">SUM(V56:V58)</f>
        <v>6571188.1944444431</v>
      </c>
      <c r="W59" s="16">
        <f t="shared" si="32"/>
        <v>11393319.640776699</v>
      </c>
      <c r="X59" s="16">
        <f t="shared" ref="X59" si="33">SUM(X56:X58)</f>
        <v>9302331.404255325</v>
      </c>
      <c r="Y59" s="16">
        <f t="shared" ref="Y59:Z59" si="34">SUM(Y56:Y58)</f>
        <v>12020199.282352934</v>
      </c>
      <c r="Z59" s="16">
        <f t="shared" si="34"/>
        <v>14832507.55072464</v>
      </c>
    </row>
    <row r="60" spans="1:29" s="12" customFormat="1" ht="11.25" customHeight="1" x14ac:dyDescent="0.2">
      <c r="B60" s="47"/>
      <c r="C60" s="47"/>
      <c r="D60" s="47"/>
      <c r="E60" s="47"/>
      <c r="F60" s="47"/>
      <c r="G60" s="47"/>
      <c r="H60" s="47"/>
      <c r="I60" s="47"/>
      <c r="J60" s="47"/>
      <c r="K60" s="47"/>
      <c r="L60" s="47"/>
      <c r="M60" s="47"/>
      <c r="N60" s="47"/>
      <c r="O60" s="47"/>
    </row>
    <row r="61" spans="1:29" s="12" customFormat="1" x14ac:dyDescent="0.2">
      <c r="B61" s="47"/>
      <c r="C61" s="47"/>
      <c r="D61" s="47"/>
      <c r="E61" s="47"/>
      <c r="F61" s="47"/>
      <c r="G61" s="47"/>
      <c r="H61" s="47"/>
      <c r="I61" s="47"/>
      <c r="J61" s="47"/>
      <c r="K61" s="47"/>
      <c r="L61" s="47"/>
      <c r="M61" s="47"/>
      <c r="N61" s="47"/>
      <c r="O61" s="47"/>
    </row>
    <row r="62" spans="1:29" ht="15" customHeight="1" x14ac:dyDescent="0.2">
      <c r="A62" s="11" t="s">
        <v>98</v>
      </c>
      <c r="B62" s="14"/>
      <c r="C62" s="14"/>
      <c r="D62" s="14"/>
      <c r="E62" s="14"/>
      <c r="F62" s="14"/>
      <c r="G62" s="14"/>
      <c r="H62" s="14"/>
      <c r="I62" s="14"/>
      <c r="J62" s="14"/>
      <c r="K62" s="14"/>
      <c r="L62" s="14"/>
      <c r="M62" s="14"/>
      <c r="N62" s="14"/>
      <c r="O62" s="14"/>
    </row>
    <row r="63" spans="1:29" s="28" customFormat="1" ht="12.75" customHeight="1" x14ac:dyDescent="0.2">
      <c r="A63" s="28" t="s">
        <v>47</v>
      </c>
      <c r="G63" s="28">
        <f t="shared" ref="G63:M63" si="35">(G45+G42)*100/G59</f>
        <v>2.4772125606313589</v>
      </c>
      <c r="H63" s="28">
        <f t="shared" si="35"/>
        <v>8.502578842563608</v>
      </c>
      <c r="I63" s="28">
        <f t="shared" si="35"/>
        <v>1.6636295088613258</v>
      </c>
      <c r="J63" s="28">
        <f t="shared" si="35"/>
        <v>8.8721518816202032</v>
      </c>
      <c r="K63" s="28">
        <f t="shared" si="35"/>
        <v>8.7939137410521919</v>
      </c>
      <c r="L63" s="28">
        <f t="shared" si="35"/>
        <v>3.6873472584168572</v>
      </c>
      <c r="M63" s="28">
        <f t="shared" si="35"/>
        <v>8.0224294017309354</v>
      </c>
      <c r="N63" s="28">
        <f t="shared" ref="N63:O63" si="36">(N45+N42)*100/N59</f>
        <v>4.4968437746610217</v>
      </c>
      <c r="O63" s="28">
        <f t="shared" si="36"/>
        <v>5.8740196004762995</v>
      </c>
      <c r="P63" s="28">
        <f t="shared" ref="P63" si="37">(P45+P42)*100/P59</f>
        <v>4.8219768465572868</v>
      </c>
      <c r="Q63" s="28">
        <f t="shared" ref="Q63:V63" si="38">(Q45+Q42)*100/Q59</f>
        <v>7.9740684479787012</v>
      </c>
      <c r="R63" s="28">
        <f t="shared" si="38"/>
        <v>4.3718142198970256</v>
      </c>
      <c r="S63" s="28">
        <f t="shared" si="38"/>
        <v>11.758533726270132</v>
      </c>
      <c r="T63" s="28">
        <f t="shared" si="38"/>
        <v>9.2023848198337248</v>
      </c>
      <c r="U63" s="28">
        <f t="shared" si="38"/>
        <v>8.6666976322297273</v>
      </c>
      <c r="V63" s="28">
        <f t="shared" si="38"/>
        <v>2.4610335811850019</v>
      </c>
      <c r="W63" s="28">
        <f t="shared" ref="W63:X63" si="39">(W45+W42)*100/W59</f>
        <v>3.9992387874528879</v>
      </c>
      <c r="X63" s="28">
        <f t="shared" si="39"/>
        <v>-2.0895788888210447</v>
      </c>
      <c r="Y63" s="28">
        <f t="shared" ref="Y63:Z63" si="40">(Y45+Y42)*100/Y59</f>
        <v>-1.5652187400996167</v>
      </c>
      <c r="Z63" s="28">
        <f t="shared" si="40"/>
        <v>0.16892274064370325</v>
      </c>
    </row>
    <row r="64" spans="1:29" s="28" customFormat="1" ht="12.75" customHeight="1" x14ac:dyDescent="0.2">
      <c r="A64" s="28" t="s">
        <v>57</v>
      </c>
      <c r="B64" s="28">
        <f t="shared" ref="B64:M64" si="41">(B38/B14)*100</f>
        <v>6.2531245603757837</v>
      </c>
      <c r="C64" s="28">
        <f t="shared" si="41"/>
        <v>4.2913351872068679</v>
      </c>
      <c r="D64" s="28">
        <f t="shared" si="41"/>
        <v>5.0638160998435104</v>
      </c>
      <c r="E64" s="28">
        <f t="shared" si="41"/>
        <v>4.3877009457719671</v>
      </c>
      <c r="F64" s="28">
        <f t="shared" si="41"/>
        <v>8.7851010518291393</v>
      </c>
      <c r="G64" s="28">
        <f t="shared" si="41"/>
        <v>2.1529875655206347</v>
      </c>
      <c r="H64" s="28">
        <f t="shared" si="41"/>
        <v>7.4796241790157163</v>
      </c>
      <c r="I64" s="28">
        <f t="shared" si="41"/>
        <v>2.1480138348868536</v>
      </c>
      <c r="J64" s="28">
        <f t="shared" si="41"/>
        <v>8.6088524928223258</v>
      </c>
      <c r="K64" s="28">
        <f t="shared" si="41"/>
        <v>10.169127208642159</v>
      </c>
      <c r="L64" s="28">
        <f t="shared" si="41"/>
        <v>3.4665526100094981</v>
      </c>
      <c r="M64" s="28">
        <f t="shared" si="41"/>
        <v>9.6849380078795964</v>
      </c>
      <c r="N64" s="28">
        <f t="shared" ref="N64:O64" si="42">(N38/N14)*100</f>
        <v>5.1738159049744965</v>
      </c>
      <c r="O64" s="28">
        <f t="shared" si="42"/>
        <v>4.5652597346290227</v>
      </c>
      <c r="P64" s="28">
        <f t="shared" ref="P64" si="43">(P38/P14)*100</f>
        <v>6.4911607243565301</v>
      </c>
      <c r="Q64" s="28">
        <f t="shared" ref="Q64:V64" si="44">(Q38/Q14)*100</f>
        <v>8.7298493333938811</v>
      </c>
      <c r="R64" s="28">
        <f t="shared" si="44"/>
        <v>6.2769241388733121</v>
      </c>
      <c r="S64" s="28">
        <f t="shared" si="44"/>
        <v>12.079632315565664</v>
      </c>
      <c r="T64" s="28">
        <f t="shared" si="44"/>
        <v>14.226447027124699</v>
      </c>
      <c r="U64" s="28">
        <f t="shared" si="44"/>
        <v>12.092256147516759</v>
      </c>
      <c r="V64" s="28">
        <f t="shared" si="44"/>
        <v>3.7775874250722241</v>
      </c>
      <c r="W64" s="28">
        <f t="shared" ref="W64:X64" si="45">(W38/W14)*100</f>
        <v>7.0647075518315781</v>
      </c>
      <c r="X64" s="28">
        <f t="shared" si="45"/>
        <v>-4.3522197031628229</v>
      </c>
      <c r="Y64" s="28">
        <f t="shared" ref="Y64:Z64" si="46">(Y38/Y14)*100</f>
        <v>-3.6976716527123874</v>
      </c>
      <c r="Z64" s="28">
        <f t="shared" si="46"/>
        <v>-1.1313559670549898</v>
      </c>
    </row>
    <row r="65" spans="1:26" s="28" customFormat="1" ht="12.75" customHeight="1" x14ac:dyDescent="0.2">
      <c r="A65" s="28" t="s">
        <v>99</v>
      </c>
      <c r="G65" s="28">
        <f>IF(G56&gt;0,(G45/G56)*100," ")</f>
        <v>-7.198345722226744</v>
      </c>
      <c r="H65" s="28">
        <f t="shared" ref="H65:M65" si="47">IF(H56&gt;0,(H45/H56)*100," ")</f>
        <v>32.63315163314391</v>
      </c>
      <c r="I65" s="28">
        <f t="shared" si="47"/>
        <v>-10.520519405753719</v>
      </c>
      <c r="J65" s="28">
        <f t="shared" si="47"/>
        <v>35.723101750951301</v>
      </c>
      <c r="K65" s="28">
        <f t="shared" si="47"/>
        <v>20.300183605417118</v>
      </c>
      <c r="L65" s="28">
        <f t="shared" si="47"/>
        <v>-0.65592610410472219</v>
      </c>
      <c r="M65" s="28" t="str">
        <f t="shared" si="47"/>
        <v xml:space="preserve"> </v>
      </c>
      <c r="N65" s="28">
        <f t="shared" ref="N65:O65" si="48">IF(N56&gt;0,(N45/N56)*100," ")</f>
        <v>8.0703977155572915</v>
      </c>
      <c r="O65" s="28">
        <f t="shared" si="48"/>
        <v>11.399091548519328</v>
      </c>
      <c r="P65" s="28">
        <f t="shared" ref="P65" si="49">IF(P56&gt;0,(P45/P56)*100," ")</f>
        <v>11.073246061104996</v>
      </c>
      <c r="Q65" s="28">
        <f t="shared" ref="Q65:V65" si="50">IF(Q56&gt;0,(Q45/Q56)*100," ")</f>
        <v>28.718213313521652</v>
      </c>
      <c r="R65" s="28">
        <f t="shared" si="50"/>
        <v>4.8384185166793339</v>
      </c>
      <c r="S65" s="28">
        <f t="shared" si="50"/>
        <v>31.621659162130666</v>
      </c>
      <c r="T65" s="28">
        <f t="shared" si="50"/>
        <v>21.695944754260182</v>
      </c>
      <c r="U65" s="28">
        <f t="shared" si="50"/>
        <v>22.678922562036689</v>
      </c>
      <c r="V65" s="28">
        <f t="shared" si="50"/>
        <v>0.8244281262240335</v>
      </c>
      <c r="W65" s="28">
        <f t="shared" ref="W65:X65" si="51">IF(W56&gt;0,(W45/W56)*100," ")</f>
        <v>7.0422344536232639</v>
      </c>
      <c r="X65" s="28">
        <f t="shared" si="51"/>
        <v>-7.0174868054548893</v>
      </c>
      <c r="Y65" s="28">
        <f t="shared" ref="Y65:Z65" si="52">IF(Y56&gt;0,(Y45/Y56)*100," ")</f>
        <v>-45.224857379802543</v>
      </c>
      <c r="Z65" s="28">
        <f t="shared" si="52"/>
        <v>-12.152721565943024</v>
      </c>
    </row>
    <row r="66" spans="1:26" s="28" customFormat="1" ht="12.75" customHeight="1" x14ac:dyDescent="0.2">
      <c r="A66" s="28" t="s">
        <v>100</v>
      </c>
      <c r="G66" s="28">
        <f>(G53/G58)*100</f>
        <v>131.06794592352117</v>
      </c>
      <c r="H66" s="28">
        <f t="shared" ref="H66:M66" si="53">(H53/H58)*100</f>
        <v>117.89806500727673</v>
      </c>
      <c r="I66" s="28">
        <f t="shared" si="53"/>
        <v>94.577095969428612</v>
      </c>
      <c r="J66" s="28">
        <f t="shared" si="53"/>
        <v>122.84465963864011</v>
      </c>
      <c r="K66" s="28">
        <f t="shared" si="53"/>
        <v>115.95818006112827</v>
      </c>
      <c r="L66" s="28">
        <f t="shared" si="53"/>
        <v>128.1366194052919</v>
      </c>
      <c r="M66" s="28">
        <f t="shared" si="53"/>
        <v>90.505329982640717</v>
      </c>
      <c r="N66" s="28">
        <f t="shared" ref="N66:O66" si="54">(N53/N58)*100</f>
        <v>126.99669297699747</v>
      </c>
      <c r="O66" s="28">
        <f t="shared" si="54"/>
        <v>138.28186581499807</v>
      </c>
      <c r="P66" s="28">
        <f t="shared" ref="P66" si="55">(P53/P58)*100</f>
        <v>78.535285169095914</v>
      </c>
      <c r="Q66" s="28">
        <f t="shared" ref="Q66:V66" si="56">(Q53/Q58)*100</f>
        <v>89.801821175166324</v>
      </c>
      <c r="R66" s="28">
        <f t="shared" si="56"/>
        <v>159.19132499504494</v>
      </c>
      <c r="S66" s="28">
        <f t="shared" si="56"/>
        <v>143.50203373910134</v>
      </c>
      <c r="T66" s="28">
        <f t="shared" si="56"/>
        <v>97.501406922005017</v>
      </c>
      <c r="U66" s="28">
        <f t="shared" si="56"/>
        <v>158.70962433462782</v>
      </c>
      <c r="V66" s="28">
        <f t="shared" si="56"/>
        <v>85.009798297545885</v>
      </c>
      <c r="W66" s="28">
        <f t="shared" ref="W66:X66" si="57">(W53/W58)*100</f>
        <v>208.90746360268469</v>
      </c>
      <c r="X66" s="28">
        <f t="shared" si="57"/>
        <v>319.02770349531994</v>
      </c>
      <c r="Y66" s="28">
        <f t="shared" ref="Y66:Z66" si="58">(Y53/Y58)*100</f>
        <v>178.60383277227666</v>
      </c>
      <c r="Z66" s="28">
        <f t="shared" si="58"/>
        <v>125.48513384191853</v>
      </c>
    </row>
    <row r="67" spans="1:26" s="28" customFormat="1" ht="12.75" customHeight="1" x14ac:dyDescent="0.2">
      <c r="A67" s="28" t="s">
        <v>101</v>
      </c>
      <c r="G67" s="28">
        <f>(G56/G$59)*100</f>
        <v>25.509101327358763</v>
      </c>
      <c r="H67" s="28">
        <f t="shared" ref="H67:M67" si="59">(H56/H$59)*100</f>
        <v>15.820794713675049</v>
      </c>
      <c r="I67" s="28">
        <f t="shared" si="59"/>
        <v>14.423404329689928</v>
      </c>
      <c r="J67" s="28">
        <f t="shared" si="59"/>
        <v>15.184644285986654</v>
      </c>
      <c r="K67" s="28">
        <f t="shared" si="59"/>
        <v>25.293036578315053</v>
      </c>
      <c r="L67" s="28">
        <f t="shared" si="59"/>
        <v>30.975543823300001</v>
      </c>
      <c r="M67" s="28">
        <f t="shared" si="59"/>
        <v>-9.4610358002306203</v>
      </c>
      <c r="N67" s="28">
        <f t="shared" ref="N67:O67" si="60">(N56/N$59)*100</f>
        <v>13.351118107147835</v>
      </c>
      <c r="O67" s="28">
        <f t="shared" si="60"/>
        <v>20.643959546108114</v>
      </c>
      <c r="P67" s="28">
        <f t="shared" ref="P67" si="61">(P56/P$59)*100</f>
        <v>11.187657000432353</v>
      </c>
      <c r="Q67" s="28">
        <f t="shared" ref="Q67:R69" si="62">(Q56/Q$59)*100</f>
        <v>16.192155796874342</v>
      </c>
      <c r="R67" s="28">
        <f t="shared" si="62"/>
        <v>26.35520266214273</v>
      </c>
      <c r="S67" s="28">
        <f t="shared" ref="S67:T67" si="63">(S56/S$59)*100</f>
        <v>29.141040569415445</v>
      </c>
      <c r="T67" s="28">
        <f t="shared" si="63"/>
        <v>32.504178489762104</v>
      </c>
      <c r="U67" s="28">
        <f t="shared" ref="U67:V67" si="64">(U56/U$59)*100</f>
        <v>28.862184911489674</v>
      </c>
      <c r="V67" s="28">
        <f t="shared" si="64"/>
        <v>19.795380317127179</v>
      </c>
      <c r="W67" s="28">
        <f t="shared" ref="W67:X67" si="65">(W56/W$59)*100</f>
        <v>29.735154382406737</v>
      </c>
      <c r="X67" s="28">
        <f t="shared" si="65"/>
        <v>51.060436517062932</v>
      </c>
      <c r="Y67" s="28">
        <f t="shared" ref="Y67:Z67" si="66">(Y56/Y$59)*100</f>
        <v>10.3759177276398</v>
      </c>
      <c r="Z67" s="28">
        <f t="shared" si="66"/>
        <v>22.778728880501102</v>
      </c>
    </row>
    <row r="68" spans="1:26" s="28" customFormat="1" ht="12.75" customHeight="1" x14ac:dyDescent="0.2">
      <c r="A68" s="28" t="s">
        <v>108</v>
      </c>
      <c r="G68" s="28">
        <f t="shared" ref="G68:M69" si="67">(G57/G$59)*100</f>
        <v>58.290033707608366</v>
      </c>
      <c r="H68" s="28">
        <f t="shared" si="67"/>
        <v>65.067598001402374</v>
      </c>
      <c r="I68" s="28">
        <f t="shared" si="67"/>
        <v>71.012521697521635</v>
      </c>
      <c r="J68" s="28">
        <f t="shared" si="67"/>
        <v>61.880714897856606</v>
      </c>
      <c r="K68" s="28">
        <f t="shared" si="67"/>
        <v>58.522630946597353</v>
      </c>
      <c r="L68" s="28">
        <f t="shared" si="67"/>
        <v>52.934968223928237</v>
      </c>
      <c r="M68" s="28">
        <f t="shared" si="67"/>
        <v>92.454161346045495</v>
      </c>
      <c r="N68" s="28">
        <f t="shared" ref="N68:O68" si="68">(N57/N$59)*100</f>
        <v>76.567272075683007</v>
      </c>
      <c r="O68" s="28">
        <f t="shared" si="68"/>
        <v>68.247666316694009</v>
      </c>
      <c r="P68" s="28">
        <f t="shared" ref="P68" si="69">(P57/P$59)*100</f>
        <v>70.540615643550893</v>
      </c>
      <c r="Q68" s="28">
        <f t="shared" si="62"/>
        <v>64.579047396944773</v>
      </c>
      <c r="R68" s="28">
        <f t="shared" si="62"/>
        <v>61.450133961583653</v>
      </c>
      <c r="S68" s="28">
        <f t="shared" ref="S68:T68" si="70">(S57/S$59)*100</f>
        <v>59.663925980919451</v>
      </c>
      <c r="T68" s="28">
        <f t="shared" si="70"/>
        <v>52.37182815692605</v>
      </c>
      <c r="U68" s="28">
        <f t="shared" ref="U68:V68" si="71">(U57/U$59)*100</f>
        <v>58.828961448332883</v>
      </c>
      <c r="V68" s="28">
        <f t="shared" si="71"/>
        <v>66.675204499101838</v>
      </c>
      <c r="W68" s="28">
        <f t="shared" ref="W68:X68" si="72">(W57/W$59)*100</f>
        <v>61.13198468116461</v>
      </c>
      <c r="X68" s="28">
        <f t="shared" si="72"/>
        <v>41.181295740878269</v>
      </c>
      <c r="Y68" s="28">
        <f t="shared" ref="Y68:Z68" si="73">(Y57/Y$59)*100</f>
        <v>81.729553668484328</v>
      </c>
      <c r="Z68" s="28">
        <f t="shared" si="73"/>
        <v>68.724051907917598</v>
      </c>
    </row>
    <row r="69" spans="1:26" s="28" customFormat="1" ht="12.75" customHeight="1" x14ac:dyDescent="0.2">
      <c r="A69" s="28" t="s">
        <v>109</v>
      </c>
      <c r="G69" s="28">
        <f t="shared" si="67"/>
        <v>16.200864965032871</v>
      </c>
      <c r="H69" s="28">
        <f t="shared" si="67"/>
        <v>19.111607284922581</v>
      </c>
      <c r="I69" s="28">
        <f t="shared" si="67"/>
        <v>14.564073972788453</v>
      </c>
      <c r="J69" s="28">
        <f t="shared" si="67"/>
        <v>22.934640816156744</v>
      </c>
      <c r="K69" s="28">
        <f t="shared" si="67"/>
        <v>16.184332475087604</v>
      </c>
      <c r="L69" s="28">
        <f t="shared" si="67"/>
        <v>16.089487952771776</v>
      </c>
      <c r="M69" s="28">
        <f t="shared" si="67"/>
        <v>17.006874454185134</v>
      </c>
      <c r="N69" s="28">
        <f t="shared" ref="N69:O69" si="74">(N58/N$59)*100</f>
        <v>10.081609817169145</v>
      </c>
      <c r="O69" s="28">
        <f t="shared" si="74"/>
        <v>11.108374137197863</v>
      </c>
      <c r="P69" s="28">
        <f t="shared" ref="P69" si="75">(P58/P$59)*100</f>
        <v>18.271727356016754</v>
      </c>
      <c r="Q69" s="28">
        <f t="shared" si="62"/>
        <v>19.228796806180902</v>
      </c>
      <c r="R69" s="28">
        <f t="shared" si="62"/>
        <v>12.194663376273626</v>
      </c>
      <c r="S69" s="28">
        <f t="shared" ref="S69:T69" si="76">(S58/S$59)*100</f>
        <v>11.195033449665106</v>
      </c>
      <c r="T69" s="28">
        <f t="shared" si="76"/>
        <v>15.123993353311841</v>
      </c>
      <c r="U69" s="28">
        <f t="shared" ref="U69:V69" si="77">(U58/U$59)*100</f>
        <v>12.308853640177444</v>
      </c>
      <c r="V69" s="28">
        <f t="shared" si="77"/>
        <v>13.529415183770988</v>
      </c>
      <c r="W69" s="28">
        <f t="shared" ref="W69:X69" si="78">(W58/W$59)*100</f>
        <v>9.132860936428667</v>
      </c>
      <c r="X69" s="28">
        <f t="shared" si="78"/>
        <v>7.758267742058786</v>
      </c>
      <c r="Y69" s="28">
        <f t="shared" ref="Y69:Z69" si="79">(Y58/Y$59)*100</f>
        <v>7.8945286038758749</v>
      </c>
      <c r="Z69" s="28">
        <f t="shared" si="79"/>
        <v>8.4972192115812923</v>
      </c>
    </row>
    <row r="70" spans="1:26" ht="12.75" customHeight="1" x14ac:dyDescent="0.2">
      <c r="A70" s="28" t="s">
        <v>102</v>
      </c>
      <c r="G70" s="48">
        <f>(G52/(G56+G57))*100</f>
        <v>93.993642100984715</v>
      </c>
      <c r="H70" s="48">
        <f t="shared" ref="H70:M70" si="80">(H52/(H56+H57))*100</f>
        <v>95.77120056292911</v>
      </c>
      <c r="I70" s="48">
        <f t="shared" si="80"/>
        <v>100.92443049570758</v>
      </c>
      <c r="J70" s="48">
        <f t="shared" si="80"/>
        <v>93.201432278675682</v>
      </c>
      <c r="K70" s="48">
        <f t="shared" si="80"/>
        <v>96.918565473097701</v>
      </c>
      <c r="L70" s="48">
        <f t="shared" si="80"/>
        <v>94.604921506158988</v>
      </c>
      <c r="M70" s="48">
        <f t="shared" si="80"/>
        <v>101.94563899006293</v>
      </c>
      <c r="N70" s="48">
        <f t="shared" ref="N70:O70" si="81">(N52/(N56+N57))*100</f>
        <v>96.973142819899536</v>
      </c>
      <c r="O70" s="48">
        <f t="shared" si="81"/>
        <v>95.216092809469529</v>
      </c>
      <c r="P70" s="48">
        <f t="shared" ref="P70" si="82">(P52/(P56+P57))*100</f>
        <v>104.79879733753086</v>
      </c>
      <c r="Q70" s="48">
        <f t="shared" ref="Q70:V70" si="83">(Q52/(Q56+Q57))*100</f>
        <v>102.42782948206491</v>
      </c>
      <c r="R70" s="48">
        <f t="shared" si="83"/>
        <v>91.779334709422002</v>
      </c>
      <c r="S70" s="48">
        <f t="shared" si="83"/>
        <v>94.515996776355394</v>
      </c>
      <c r="T70" s="48">
        <f t="shared" si="83"/>
        <v>100.44522246742274</v>
      </c>
      <c r="U70" s="48">
        <f t="shared" si="83"/>
        <v>91.75916608229177</v>
      </c>
      <c r="V70" s="48">
        <f t="shared" si="83"/>
        <v>102.34540639400083</v>
      </c>
      <c r="W70" s="48">
        <f t="shared" ref="W70:X70" si="84">(W52/(W56+W57))*100</f>
        <v>89.053944800368029</v>
      </c>
      <c r="X70" s="48">
        <f t="shared" si="84"/>
        <v>81.57801761687243</v>
      </c>
      <c r="Y70" s="48">
        <f t="shared" ref="Y70:Z70" si="85">(Y52/(Y56+Y57))*100</f>
        <v>93.262721564865828</v>
      </c>
      <c r="Z70" s="48">
        <f t="shared" si="85"/>
        <v>97.633374996635226</v>
      </c>
    </row>
    <row r="72" spans="1:26" s="12" customFormat="1" ht="12.75" customHeight="1" x14ac:dyDescent="0.2">
      <c r="A72" s="12" t="s">
        <v>48</v>
      </c>
      <c r="G72" s="12">
        <v>275</v>
      </c>
      <c r="H72" s="12">
        <v>265</v>
      </c>
      <c r="I72" s="12">
        <v>257</v>
      </c>
      <c r="J72" s="12">
        <v>254</v>
      </c>
      <c r="K72" s="27">
        <v>238.038461538462</v>
      </c>
      <c r="L72" s="27">
        <v>231.666666666667</v>
      </c>
      <c r="M72" s="27">
        <v>220.12213740458</v>
      </c>
      <c r="N72" s="27">
        <v>227.796610169492</v>
      </c>
      <c r="O72" s="27">
        <v>214.4375</v>
      </c>
      <c r="P72" s="27">
        <v>228.314285714286</v>
      </c>
      <c r="Q72" s="27">
        <v>229.747967479675</v>
      </c>
      <c r="R72" s="27">
        <v>242.69047619047601</v>
      </c>
      <c r="S72" s="27">
        <v>231</v>
      </c>
      <c r="T72" s="12">
        <v>257</v>
      </c>
      <c r="U72" s="12">
        <v>251</v>
      </c>
      <c r="V72" s="29">
        <v>246.638888888889</v>
      </c>
      <c r="W72" s="29">
        <v>204.106796116505</v>
      </c>
      <c r="X72" s="29">
        <v>191.52127659574501</v>
      </c>
      <c r="Y72" s="29">
        <v>244.988235294118</v>
      </c>
      <c r="Z72" s="29">
        <v>247.50724637681199</v>
      </c>
    </row>
    <row r="73" spans="1:26" x14ac:dyDescent="0.2">
      <c r="B73" s="28"/>
      <c r="C73" s="28"/>
      <c r="D73" s="28"/>
      <c r="E73" s="28"/>
      <c r="F73" s="28"/>
      <c r="G73" s="28"/>
      <c r="H73" s="28"/>
    </row>
    <row r="74" spans="1:26" s="12" customFormat="1" ht="12.75" customHeight="1" x14ac:dyDescent="0.2">
      <c r="A74" s="12" t="s">
        <v>11</v>
      </c>
      <c r="B74" s="13">
        <v>38</v>
      </c>
      <c r="C74" s="13">
        <v>42</v>
      </c>
      <c r="D74" s="13">
        <v>46</v>
      </c>
      <c r="E74" s="13">
        <v>45</v>
      </c>
      <c r="F74" s="13">
        <v>31</v>
      </c>
      <c r="G74" s="13">
        <v>53</v>
      </c>
      <c r="H74" s="13">
        <v>51</v>
      </c>
      <c r="I74" s="12">
        <v>46</v>
      </c>
      <c r="J74" s="12">
        <v>49</v>
      </c>
      <c r="K74" s="27">
        <v>47</v>
      </c>
      <c r="L74" s="27">
        <v>56</v>
      </c>
      <c r="M74" s="27">
        <v>20</v>
      </c>
      <c r="N74" s="27">
        <v>18</v>
      </c>
      <c r="O74" s="27">
        <v>16</v>
      </c>
      <c r="P74" s="27">
        <v>14</v>
      </c>
      <c r="Q74" s="27">
        <v>25</v>
      </c>
      <c r="R74" s="27">
        <v>23</v>
      </c>
      <c r="S74" s="27">
        <v>19</v>
      </c>
      <c r="T74" s="12">
        <v>21</v>
      </c>
      <c r="U74" s="12">
        <v>16</v>
      </c>
      <c r="V74" s="12">
        <v>17</v>
      </c>
      <c r="W74" s="12">
        <v>14</v>
      </c>
      <c r="X74" s="12">
        <v>15</v>
      </c>
      <c r="Y74" s="12">
        <v>16</v>
      </c>
      <c r="Z74" s="12">
        <v>12</v>
      </c>
    </row>
    <row r="75" spans="1:26" s="12" customFormat="1" ht="12.75" customHeight="1" x14ac:dyDescent="0.2">
      <c r="A75" s="12" t="s">
        <v>52</v>
      </c>
      <c r="B75" s="13">
        <v>252</v>
      </c>
      <c r="C75" s="13">
        <v>238</v>
      </c>
      <c r="D75" s="13">
        <v>239</v>
      </c>
      <c r="E75" s="13">
        <v>223</v>
      </c>
      <c r="F75" s="13">
        <v>143</v>
      </c>
      <c r="G75" s="13">
        <v>157</v>
      </c>
      <c r="H75" s="13">
        <v>145</v>
      </c>
      <c r="I75" s="12">
        <v>124</v>
      </c>
      <c r="J75" s="12">
        <v>123</v>
      </c>
      <c r="K75" s="27">
        <v>130</v>
      </c>
      <c r="L75" s="27">
        <v>138</v>
      </c>
      <c r="M75" s="27">
        <v>131</v>
      </c>
      <c r="N75" s="27">
        <v>118</v>
      </c>
      <c r="O75" s="27">
        <v>80</v>
      </c>
      <c r="P75" s="27">
        <v>105</v>
      </c>
      <c r="Q75" s="27">
        <v>123</v>
      </c>
      <c r="R75" s="27">
        <v>126</v>
      </c>
      <c r="S75" s="27">
        <v>114</v>
      </c>
      <c r="T75" s="12">
        <v>103</v>
      </c>
      <c r="U75" s="12">
        <v>108</v>
      </c>
      <c r="V75" s="12">
        <v>108</v>
      </c>
      <c r="W75" s="12">
        <v>103</v>
      </c>
      <c r="X75" s="12">
        <v>94</v>
      </c>
      <c r="Y75" s="12">
        <v>85</v>
      </c>
      <c r="Z75" s="12">
        <v>69</v>
      </c>
    </row>
    <row r="76" spans="1:26" x14ac:dyDescent="0.2">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row>
    <row r="77" spans="1:26" x14ac:dyDescent="0.2">
      <c r="L77" s="14"/>
    </row>
    <row r="78" spans="1:26" x14ac:dyDescent="0.2">
      <c r="L78" s="14"/>
    </row>
  </sheetData>
  <phoneticPr fontId="0" type="noConversion"/>
  <pageMargins left="0.78740157480314965" right="0.78740157480314965" top="0.98425196850393704" bottom="0.98425196850393704" header="0.51181102362204722" footer="0.51181102362204722"/>
  <pageSetup paperSize="9" scale="49" fitToWidth="0" orientation="landscape" r:id="rId1"/>
  <headerFooter alignWithMargins="0">
    <oddHeader>&amp;A</oddHeader>
    <oddFooter>Side &amp;P</oddFooter>
  </headerFooter>
  <ignoredErrors>
    <ignoredError sqref="R63:R64 R66:R70"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80"/>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2.85546875" style="6" customWidth="1"/>
    <col min="2" max="26" width="12.7109375" style="6" customWidth="1"/>
    <col min="27" max="16384" width="9.140625" style="6"/>
  </cols>
  <sheetData>
    <row r="1" spans="1:26" ht="20.25" x14ac:dyDescent="0.3">
      <c r="A1" s="1" t="s">
        <v>21</v>
      </c>
    </row>
    <row r="3" spans="1:26" ht="36" x14ac:dyDescent="0.25">
      <c r="A3" s="58" t="s">
        <v>89</v>
      </c>
    </row>
    <row r="4" spans="1:26" ht="15" x14ac:dyDescent="0.2">
      <c r="A4" s="90" t="s">
        <v>147</v>
      </c>
    </row>
    <row r="5" spans="1:26" x14ac:dyDescent="0.2">
      <c r="A5" s="55"/>
    </row>
    <row r="6" spans="1:26" ht="12" customHeight="1" x14ac:dyDescent="0.2">
      <c r="A6" s="6" t="s">
        <v>53</v>
      </c>
    </row>
    <row r="7" spans="1:26" ht="12" customHeight="1" x14ac:dyDescent="0.2">
      <c r="A7" s="6" t="s">
        <v>113</v>
      </c>
    </row>
    <row r="8" spans="1:26" ht="12" customHeight="1" x14ac:dyDescent="0.2">
      <c r="A8" s="6" t="s">
        <v>152</v>
      </c>
    </row>
    <row r="9" spans="1:26" ht="12" customHeight="1" x14ac:dyDescent="0.2">
      <c r="A9" s="7" t="s">
        <v>153</v>
      </c>
    </row>
    <row r="10" spans="1:26" ht="37.5" customHeight="1" x14ac:dyDescent="0.2">
      <c r="A10" s="8" t="s">
        <v>14</v>
      </c>
    </row>
    <row r="11" spans="1:26" x14ac:dyDescent="0.2">
      <c r="A11" s="12"/>
    </row>
    <row r="12" spans="1:26" ht="13.5" customHeight="1" x14ac:dyDescent="0.2">
      <c r="A12" s="9" t="s">
        <v>0</v>
      </c>
      <c r="B12" s="10">
        <v>1998</v>
      </c>
      <c r="C12" s="10">
        <v>1999</v>
      </c>
      <c r="D12" s="10">
        <v>2000</v>
      </c>
      <c r="E12" s="10">
        <v>2001</v>
      </c>
      <c r="F12" s="10">
        <v>2002</v>
      </c>
      <c r="G12" s="10">
        <v>2003</v>
      </c>
      <c r="H12" s="10">
        <v>2004</v>
      </c>
      <c r="I12" s="10">
        <v>2005</v>
      </c>
      <c r="J12" s="10">
        <v>2006</v>
      </c>
      <c r="K12" s="10">
        <v>2007</v>
      </c>
      <c r="L12" s="10">
        <v>2008</v>
      </c>
      <c r="M12" s="10">
        <v>2009</v>
      </c>
      <c r="N12" s="10">
        <v>2010</v>
      </c>
      <c r="O12" s="10">
        <v>2011</v>
      </c>
      <c r="P12" s="10">
        <v>2012</v>
      </c>
      <c r="Q12" s="10">
        <v>2013</v>
      </c>
      <c r="R12" s="10">
        <v>2014</v>
      </c>
      <c r="S12" s="10">
        <v>2015</v>
      </c>
      <c r="T12" s="10">
        <v>2016</v>
      </c>
      <c r="U12" s="10">
        <v>2017</v>
      </c>
      <c r="V12" s="10">
        <v>2018</v>
      </c>
      <c r="W12" s="10">
        <v>2019</v>
      </c>
      <c r="X12" s="10">
        <v>2020</v>
      </c>
      <c r="Y12" s="10">
        <v>2021</v>
      </c>
      <c r="Z12" s="10">
        <v>2022</v>
      </c>
    </row>
    <row r="13" spans="1:26" ht="15" customHeight="1" x14ac:dyDescent="0.2">
      <c r="A13" s="11" t="s">
        <v>115</v>
      </c>
      <c r="B13" s="15"/>
      <c r="C13" s="15"/>
      <c r="D13" s="15"/>
      <c r="E13" s="15"/>
      <c r="F13" s="15"/>
      <c r="G13" s="15"/>
      <c r="H13" s="15"/>
      <c r="I13" s="15"/>
      <c r="J13" s="15"/>
      <c r="K13" s="15"/>
      <c r="L13" s="15"/>
      <c r="M13" s="15"/>
      <c r="N13" s="15"/>
      <c r="O13" s="15"/>
    </row>
    <row r="14" spans="1:26" ht="12.75" customHeight="1" x14ac:dyDescent="0.2">
      <c r="A14" s="12" t="s">
        <v>23</v>
      </c>
      <c r="B14" s="13">
        <v>4183581</v>
      </c>
      <c r="C14" s="13">
        <v>4755390</v>
      </c>
      <c r="D14" s="13">
        <v>5179812</v>
      </c>
      <c r="E14" s="13">
        <v>7625122</v>
      </c>
      <c r="F14" s="13">
        <v>5910799</v>
      </c>
      <c r="G14" s="13">
        <v>3899821</v>
      </c>
      <c r="H14" s="13">
        <v>5867429</v>
      </c>
      <c r="I14" s="13">
        <v>7413469</v>
      </c>
      <c r="J14" s="13">
        <v>8571153</v>
      </c>
      <c r="K14" s="13">
        <v>10245767.8045977</v>
      </c>
      <c r="L14" s="13">
        <v>9832483.8956521694</v>
      </c>
      <c r="M14" s="13">
        <v>8560573.2413793094</v>
      </c>
      <c r="N14" s="13">
        <v>8580799.4147727303</v>
      </c>
      <c r="O14" s="13">
        <v>9564621.3030303009</v>
      </c>
      <c r="P14" s="13">
        <v>9683234.7699530497</v>
      </c>
      <c r="Q14" s="13">
        <v>7444342.7808988802</v>
      </c>
      <c r="R14" s="13">
        <v>7836627.9695122</v>
      </c>
      <c r="S14" s="13">
        <v>9962938.5639097709</v>
      </c>
      <c r="T14" s="13">
        <v>10508958.8088235</v>
      </c>
      <c r="U14" s="13">
        <v>12558270.009009</v>
      </c>
      <c r="V14" s="13">
        <v>12545793</v>
      </c>
      <c r="W14" s="13">
        <v>13792740.1652174</v>
      </c>
      <c r="X14" s="13">
        <v>12923424.032258101</v>
      </c>
      <c r="Y14" s="13">
        <v>13979048.6973684</v>
      </c>
      <c r="Z14" s="13">
        <v>15109095.6285714</v>
      </c>
    </row>
    <row r="15" spans="1:26" x14ac:dyDescent="0.2">
      <c r="A15" s="12"/>
      <c r="B15" s="14"/>
      <c r="C15" s="14"/>
      <c r="D15" s="14"/>
      <c r="E15" s="14"/>
      <c r="F15" s="14"/>
      <c r="G15" s="14"/>
      <c r="H15" s="14"/>
    </row>
    <row r="16" spans="1:26" ht="12.75" customHeight="1" x14ac:dyDescent="0.2">
      <c r="A16" s="12" t="s">
        <v>1</v>
      </c>
      <c r="B16" s="14"/>
      <c r="C16" s="14"/>
      <c r="D16" s="14"/>
      <c r="E16" s="14"/>
      <c r="F16" s="14"/>
      <c r="G16" s="14"/>
      <c r="H16" s="14"/>
    </row>
    <row r="17" spans="1:26" ht="12.75" customHeight="1" x14ac:dyDescent="0.2">
      <c r="A17" s="6" t="s">
        <v>3</v>
      </c>
      <c r="B17" s="14">
        <v>127392.81300813</v>
      </c>
      <c r="C17" s="14">
        <v>148630.05691056899</v>
      </c>
      <c r="D17" s="14">
        <v>172406.369369369</v>
      </c>
      <c r="E17" s="14">
        <v>282147.26168224303</v>
      </c>
      <c r="F17" s="14">
        <v>178333.31073446301</v>
      </c>
      <c r="G17" s="14">
        <v>127138.53439153401</v>
      </c>
      <c r="H17" s="14">
        <v>228501.283236994</v>
      </c>
      <c r="I17" s="14">
        <v>220356.68316831699</v>
      </c>
      <c r="J17" s="14">
        <v>221763.20000000001</v>
      </c>
      <c r="K17" s="14">
        <v>246516.93103448299</v>
      </c>
      <c r="L17" s="14">
        <v>249345.99130434799</v>
      </c>
      <c r="M17" s="14">
        <v>209543.55747126401</v>
      </c>
      <c r="N17" s="14">
        <v>247112.471590909</v>
      </c>
      <c r="O17" s="14">
        <v>267681.64646464598</v>
      </c>
      <c r="P17" s="14">
        <v>247677.248826291</v>
      </c>
      <c r="Q17" s="14">
        <v>197886.084269663</v>
      </c>
      <c r="R17" s="14">
        <v>237611.518292683</v>
      </c>
      <c r="S17" s="14">
        <v>301389.59398496198</v>
      </c>
      <c r="T17" s="14">
        <v>265602.04411764699</v>
      </c>
      <c r="U17" s="14">
        <v>269591.65765765798</v>
      </c>
      <c r="V17" s="14">
        <v>274139.35714285698</v>
      </c>
      <c r="W17" s="14">
        <v>295065.97391304403</v>
      </c>
      <c r="X17" s="14">
        <v>265279.92258064501</v>
      </c>
      <c r="Y17" s="14">
        <v>277542.47368421103</v>
      </c>
      <c r="Z17" s="14">
        <v>303600.69142857101</v>
      </c>
    </row>
    <row r="18" spans="1:26" ht="12.75" customHeight="1" x14ac:dyDescent="0.2">
      <c r="A18" s="6" t="s">
        <v>135</v>
      </c>
      <c r="B18" s="14"/>
      <c r="C18" s="14"/>
      <c r="D18" s="14"/>
      <c r="E18" s="14"/>
      <c r="F18" s="14"/>
      <c r="G18" s="14"/>
      <c r="H18" s="14"/>
      <c r="I18" s="14"/>
      <c r="J18" s="14"/>
      <c r="K18" s="14"/>
      <c r="L18" s="14"/>
      <c r="M18" s="14"/>
      <c r="N18" s="14"/>
      <c r="O18" s="14"/>
      <c r="P18" s="14"/>
      <c r="Q18" s="14"/>
      <c r="R18" s="14"/>
      <c r="S18" s="14"/>
      <c r="T18" s="14"/>
      <c r="U18" s="14"/>
      <c r="V18" s="14"/>
      <c r="W18" s="14">
        <v>94435.356521739101</v>
      </c>
      <c r="X18" s="14">
        <v>92750.290322580695</v>
      </c>
      <c r="Y18" s="14">
        <v>99992.296052631602</v>
      </c>
      <c r="Z18" s="14">
        <v>99974.605714285703</v>
      </c>
    </row>
    <row r="19" spans="1:26" ht="12.75" customHeight="1" x14ac:dyDescent="0.2">
      <c r="A19" s="6" t="s">
        <v>12</v>
      </c>
      <c r="B19" s="14"/>
      <c r="C19" s="14"/>
      <c r="D19" s="14"/>
      <c r="E19" s="14"/>
      <c r="F19" s="14"/>
      <c r="G19" s="14">
        <v>7133.5608465608502</v>
      </c>
      <c r="H19" s="14">
        <v>19950.924855491299</v>
      </c>
      <c r="I19" s="14">
        <v>25030.9653465347</v>
      </c>
      <c r="J19" s="14">
        <v>4105.76</v>
      </c>
      <c r="K19" s="14">
        <v>5011.3333333333303</v>
      </c>
      <c r="L19" s="14">
        <v>8631.2173913043498</v>
      </c>
      <c r="M19" s="14"/>
      <c r="N19" s="14"/>
      <c r="O19" s="14"/>
      <c r="P19" s="14"/>
      <c r="Q19" s="14"/>
      <c r="R19" s="14"/>
      <c r="S19" s="14"/>
      <c r="T19" s="14"/>
      <c r="U19" s="14"/>
      <c r="V19" s="14"/>
      <c r="W19" s="14"/>
      <c r="X19" s="14"/>
      <c r="Y19" s="14"/>
      <c r="Z19" s="14"/>
    </row>
    <row r="20" spans="1:26" ht="12.75" customHeight="1" x14ac:dyDescent="0.2">
      <c r="A20" s="6" t="s">
        <v>40</v>
      </c>
      <c r="B20" s="14"/>
      <c r="C20" s="14"/>
      <c r="D20" s="14"/>
      <c r="E20" s="14"/>
      <c r="F20" s="14"/>
      <c r="G20" s="14"/>
      <c r="H20" s="14"/>
      <c r="I20" s="14">
        <v>14137.7871287129</v>
      </c>
      <c r="J20" s="14">
        <v>16388.060000000001</v>
      </c>
      <c r="K20" s="14">
        <v>20027.758620689699</v>
      </c>
      <c r="L20" s="14">
        <v>18474.582608695699</v>
      </c>
      <c r="M20" s="14">
        <v>14989.005747126401</v>
      </c>
      <c r="N20" s="14">
        <v>16666.715909090901</v>
      </c>
      <c r="O20" s="14">
        <v>18324.772727272699</v>
      </c>
      <c r="P20" s="14">
        <v>17946.596244131499</v>
      </c>
      <c r="Q20" s="14"/>
      <c r="R20" s="14"/>
      <c r="S20" s="14"/>
      <c r="T20" s="14"/>
      <c r="U20" s="14"/>
      <c r="V20" s="14"/>
      <c r="W20" s="14"/>
      <c r="X20" s="14"/>
      <c r="Y20" s="14">
        <v>25157.835526315801</v>
      </c>
      <c r="Z20" s="14">
        <v>26964.125714285699</v>
      </c>
    </row>
    <row r="21" spans="1:26" ht="12.75" customHeight="1" x14ac:dyDescent="0.2">
      <c r="A21" s="7" t="s">
        <v>122</v>
      </c>
      <c r="B21" s="14"/>
      <c r="C21" s="14"/>
      <c r="D21" s="14"/>
      <c r="E21" s="14"/>
      <c r="F21" s="14"/>
      <c r="G21" s="14"/>
      <c r="H21" s="14"/>
      <c r="I21" s="14"/>
      <c r="J21" s="14"/>
      <c r="K21" s="14"/>
      <c r="L21" s="14"/>
      <c r="M21" s="14"/>
      <c r="N21" s="14"/>
      <c r="O21" s="14"/>
      <c r="P21" s="14"/>
      <c r="Q21" s="14"/>
      <c r="R21" s="14">
        <v>86603.567073170707</v>
      </c>
      <c r="S21" s="14">
        <v>116045.586466165</v>
      </c>
      <c r="T21" s="14">
        <v>137982.16911764699</v>
      </c>
      <c r="U21" s="14">
        <v>160328.64864864899</v>
      </c>
      <c r="V21" s="14">
        <v>161028.93877551</v>
      </c>
      <c r="W21" s="14">
        <v>172226.95652173899</v>
      </c>
      <c r="X21" s="14">
        <v>162689.64516129001</v>
      </c>
      <c r="Y21" s="14">
        <v>177470.184210526</v>
      </c>
      <c r="Z21" s="14">
        <v>195111.64571428599</v>
      </c>
    </row>
    <row r="22" spans="1:26" ht="12.75" customHeight="1" x14ac:dyDescent="0.2">
      <c r="A22" s="7" t="s">
        <v>148</v>
      </c>
      <c r="Y22" s="14">
        <v>26814.171052631598</v>
      </c>
      <c r="Z22" s="14">
        <v>60603.32</v>
      </c>
    </row>
    <row r="23" spans="1:26" ht="12.75" customHeight="1" x14ac:dyDescent="0.2">
      <c r="A23" s="6" t="s">
        <v>8</v>
      </c>
      <c r="B23" s="14">
        <v>1806111.1463414601</v>
      </c>
      <c r="C23" s="14">
        <v>2004511.3821138199</v>
      </c>
      <c r="D23" s="14">
        <v>2095376.52252252</v>
      </c>
      <c r="E23" s="14">
        <v>3100462.0093457899</v>
      </c>
      <c r="F23" s="14">
        <v>2423720.1807909599</v>
      </c>
      <c r="G23" s="14">
        <v>1564586</v>
      </c>
      <c r="H23" s="14">
        <v>2214712.5260115601</v>
      </c>
      <c r="I23" s="14">
        <v>2801462.8465346498</v>
      </c>
      <c r="J23" s="14">
        <v>3152279.7866666699</v>
      </c>
      <c r="K23" s="14">
        <v>3665101.3793103402</v>
      </c>
      <c r="L23" s="14">
        <v>3463977.8869565199</v>
      </c>
      <c r="M23" s="14">
        <v>2848077.9310344802</v>
      </c>
      <c r="N23" s="14">
        <v>3035262.0397727299</v>
      </c>
      <c r="O23" s="14">
        <v>3580083.2323232298</v>
      </c>
      <c r="P23" s="14">
        <v>3425488.2441314599</v>
      </c>
      <c r="Q23" s="14">
        <v>2803572.3820224698</v>
      </c>
      <c r="R23" s="14">
        <v>2638059.2743902402</v>
      </c>
      <c r="S23" s="14">
        <v>3350151.57142857</v>
      </c>
      <c r="T23" s="14">
        <v>3797881.1102941199</v>
      </c>
      <c r="U23" s="14">
        <v>4334197.5045045</v>
      </c>
      <c r="V23" s="14">
        <v>4250912.1224489799</v>
      </c>
      <c r="W23" s="14">
        <v>4317180.0434782598</v>
      </c>
      <c r="X23" s="14">
        <v>4063633.8516128999</v>
      </c>
      <c r="Y23" s="14">
        <v>4459013.25</v>
      </c>
      <c r="Z23" s="14">
        <v>4749801.92</v>
      </c>
    </row>
    <row r="24" spans="1:26" ht="12.75" customHeight="1" x14ac:dyDescent="0.2">
      <c r="A24" s="6" t="s">
        <v>79</v>
      </c>
      <c r="B24" s="14">
        <v>67497.959349593497</v>
      </c>
      <c r="C24" s="14">
        <v>81902.666666666701</v>
      </c>
      <c r="D24" s="14">
        <v>77527.333333333299</v>
      </c>
      <c r="E24" s="14">
        <v>78158.738317757001</v>
      </c>
      <c r="F24" s="14">
        <v>70552.610169491498</v>
      </c>
      <c r="G24" s="14">
        <v>69511.412698412707</v>
      </c>
      <c r="H24" s="14">
        <v>73534.161849711003</v>
      </c>
      <c r="I24" s="14">
        <v>68514.816831683202</v>
      </c>
      <c r="J24" s="14">
        <v>84155.613333333298</v>
      </c>
      <c r="K24" s="14">
        <v>116405.77011494301</v>
      </c>
      <c r="L24" s="14">
        <v>86902.686956521706</v>
      </c>
      <c r="M24" s="14">
        <v>95170.488505747096</v>
      </c>
      <c r="N24" s="14">
        <v>78554.8295454545</v>
      </c>
      <c r="O24" s="14">
        <v>78454.520202020198</v>
      </c>
      <c r="P24" s="14">
        <v>72872.887323943694</v>
      </c>
      <c r="Q24" s="14">
        <v>71228.449438202297</v>
      </c>
      <c r="R24" s="14">
        <v>52039.939024390202</v>
      </c>
      <c r="S24" s="14">
        <v>78256.428571428594</v>
      </c>
      <c r="T24" s="14">
        <v>56972.1397058824</v>
      </c>
      <c r="U24" s="14">
        <v>79437.558558558594</v>
      </c>
      <c r="V24" s="14">
        <v>92520.989795918402</v>
      </c>
      <c r="W24" s="14">
        <v>80380.965217391305</v>
      </c>
      <c r="X24" s="14">
        <v>72457.296774193499</v>
      </c>
      <c r="Y24" s="14">
        <v>98407.848684210505</v>
      </c>
      <c r="Z24" s="14">
        <v>79268.857142857101</v>
      </c>
    </row>
    <row r="25" spans="1:26" ht="12.75" customHeight="1" x14ac:dyDescent="0.2">
      <c r="A25" s="6" t="s">
        <v>5</v>
      </c>
      <c r="B25" s="14">
        <v>11794.3170731707</v>
      </c>
      <c r="C25" s="14">
        <v>14317.0081300813</v>
      </c>
      <c r="D25" s="14">
        <v>28858.810810810799</v>
      </c>
      <c r="E25" s="14">
        <v>38870.420560747698</v>
      </c>
      <c r="F25" s="14">
        <v>28246.728813559301</v>
      </c>
      <c r="G25" s="14">
        <v>15962.8835978836</v>
      </c>
      <c r="H25" s="14">
        <v>23116.901734104002</v>
      </c>
      <c r="I25" s="14">
        <v>21521.103960396002</v>
      </c>
      <c r="J25" s="14">
        <v>34245.346666666701</v>
      </c>
      <c r="K25" s="14">
        <v>55489.068965517203</v>
      </c>
      <c r="L25" s="14">
        <v>44255.921739130397</v>
      </c>
      <c r="M25" s="14">
        <v>47318.040229885097</v>
      </c>
      <c r="N25" s="14">
        <v>31710.818181818198</v>
      </c>
      <c r="O25" s="14">
        <v>37534.580808080798</v>
      </c>
      <c r="P25" s="14">
        <v>46675.436619718297</v>
      </c>
      <c r="Q25" s="14">
        <v>61712.589887640403</v>
      </c>
      <c r="R25" s="14">
        <v>41518.8170731707</v>
      </c>
      <c r="S25" s="14">
        <v>35962.954887218002</v>
      </c>
      <c r="T25" s="14">
        <v>41843.8897058824</v>
      </c>
      <c r="U25" s="14">
        <v>43597.486486486501</v>
      </c>
      <c r="V25" s="14">
        <v>67702.275510204097</v>
      </c>
      <c r="W25" s="14">
        <v>69090.2782608696</v>
      </c>
      <c r="X25" s="14">
        <v>70439.987096774203</v>
      </c>
      <c r="Y25" s="14">
        <v>89754.230263157893</v>
      </c>
      <c r="Z25" s="14">
        <v>58928.6</v>
      </c>
    </row>
    <row r="26" spans="1:26" ht="12.75" customHeight="1" x14ac:dyDescent="0.2">
      <c r="A26" s="6" t="s">
        <v>50</v>
      </c>
      <c r="B26" s="14">
        <v>0</v>
      </c>
      <c r="C26" s="14">
        <v>0</v>
      </c>
      <c r="D26" s="14">
        <v>0</v>
      </c>
      <c r="E26" s="14">
        <v>0</v>
      </c>
      <c r="F26" s="14">
        <v>0</v>
      </c>
      <c r="G26" s="14">
        <v>9333.7142857142899</v>
      </c>
      <c r="H26" s="14">
        <v>14223.468208092499</v>
      </c>
      <c r="I26" s="14">
        <v>17779.198019801999</v>
      </c>
      <c r="J26" s="14">
        <v>20453.7866666667</v>
      </c>
      <c r="K26" s="14">
        <v>25044.0114942529</v>
      </c>
      <c r="L26" s="14">
        <v>23082.4782608696</v>
      </c>
      <c r="M26" s="14">
        <v>18743.4885057471</v>
      </c>
      <c r="N26" s="14">
        <v>20874.903409090901</v>
      </c>
      <c r="O26" s="14">
        <v>22919.343434343398</v>
      </c>
      <c r="P26" s="14">
        <v>22777.070422535198</v>
      </c>
      <c r="Q26" s="14">
        <v>17695.797752809001</v>
      </c>
      <c r="R26" s="14">
        <v>18017.640243902399</v>
      </c>
      <c r="S26" s="14">
        <v>24152.924812030102</v>
      </c>
      <c r="T26" s="14">
        <v>25180.720588235301</v>
      </c>
      <c r="U26" s="14">
        <v>29824.396396396402</v>
      </c>
      <c r="V26" s="14">
        <v>29762.989795918402</v>
      </c>
      <c r="W26" s="14">
        <v>31750.7043478261</v>
      </c>
      <c r="X26" s="14">
        <v>34842.587096774201</v>
      </c>
      <c r="Y26" s="14">
        <v>44445.381578947403</v>
      </c>
      <c r="Z26" s="14">
        <v>50568.874285714301</v>
      </c>
    </row>
    <row r="27" spans="1:26" ht="12.75" customHeight="1" x14ac:dyDescent="0.2">
      <c r="A27" s="6" t="s">
        <v>54</v>
      </c>
      <c r="B27" s="14">
        <v>449920.37398373999</v>
      </c>
      <c r="C27" s="14">
        <v>481737.64227642299</v>
      </c>
      <c r="D27" s="14">
        <v>570237.01801801799</v>
      </c>
      <c r="E27" s="14">
        <v>788062.80373831803</v>
      </c>
      <c r="F27" s="14">
        <v>697740.73446327704</v>
      </c>
      <c r="G27" s="14">
        <v>637045.243386243</v>
      </c>
      <c r="H27" s="14">
        <v>831424.24855491298</v>
      </c>
      <c r="I27" s="14">
        <v>747281.03960396</v>
      </c>
      <c r="J27" s="14">
        <v>909083.82</v>
      </c>
      <c r="K27" s="14">
        <v>1118648.8850574701</v>
      </c>
      <c r="L27" s="14">
        <v>1029895.69565217</v>
      </c>
      <c r="M27" s="14">
        <v>904427.55747126404</v>
      </c>
      <c r="N27" s="14">
        <v>1038210.23863636</v>
      </c>
      <c r="O27" s="14">
        <v>670584.31313131296</v>
      </c>
      <c r="P27" s="14">
        <v>1098297.1971831</v>
      </c>
      <c r="Q27" s="14">
        <v>956690.88764044899</v>
      </c>
      <c r="R27" s="14">
        <v>872962.73170731706</v>
      </c>
      <c r="S27" s="14">
        <v>1135980.5413533801</v>
      </c>
      <c r="T27" s="14">
        <v>775409.40441176505</v>
      </c>
      <c r="U27" s="14">
        <v>1525108.3153153199</v>
      </c>
      <c r="V27" s="14">
        <v>1189254.2142857099</v>
      </c>
      <c r="W27" s="14">
        <v>1132252.3999999999</v>
      </c>
      <c r="X27" s="14">
        <v>1086571.57419355</v>
      </c>
      <c r="Y27" s="14">
        <v>1123821.375</v>
      </c>
      <c r="Z27" s="14">
        <v>1073020.32</v>
      </c>
    </row>
    <row r="28" spans="1:26" ht="12.75" customHeight="1" x14ac:dyDescent="0.2">
      <c r="A28" s="6" t="s">
        <v>55</v>
      </c>
      <c r="B28" s="14">
        <v>0</v>
      </c>
      <c r="C28" s="14">
        <v>0</v>
      </c>
      <c r="D28" s="14">
        <v>0</v>
      </c>
      <c r="E28" s="14">
        <v>0</v>
      </c>
      <c r="F28" s="14">
        <v>6245.36723163842</v>
      </c>
      <c r="G28" s="14">
        <v>4715.6084656084704</v>
      </c>
      <c r="H28" s="14">
        <v>121521.219653179</v>
      </c>
      <c r="I28" s="14">
        <v>129149.217821782</v>
      </c>
      <c r="J28" s="14">
        <v>115548.61333333301</v>
      </c>
      <c r="K28" s="14">
        <v>146659.67816092001</v>
      </c>
      <c r="L28" s="14">
        <v>228975.904347826</v>
      </c>
      <c r="M28" s="14">
        <v>186621.591954023</v>
      </c>
      <c r="N28" s="14">
        <v>212807.193181818</v>
      </c>
      <c r="O28" s="14">
        <v>291216.42929292901</v>
      </c>
      <c r="P28" s="14">
        <v>301734.41314553999</v>
      </c>
      <c r="Q28" s="14">
        <v>513808.19662921299</v>
      </c>
      <c r="R28" s="14">
        <v>718622.51219512196</v>
      </c>
      <c r="S28" s="14">
        <v>394337.71428571403</v>
      </c>
      <c r="T28" s="14">
        <v>814009.99264705903</v>
      </c>
      <c r="U28" s="14">
        <v>1267394.6306306301</v>
      </c>
      <c r="V28" s="14">
        <v>1460538.40816327</v>
      </c>
      <c r="W28" s="14">
        <v>1786569.7652173899</v>
      </c>
      <c r="X28" s="14">
        <v>1399495.0387096801</v>
      </c>
      <c r="Y28" s="14">
        <v>2057327.05921053</v>
      </c>
      <c r="Z28" s="14">
        <v>1394610.88</v>
      </c>
    </row>
    <row r="29" spans="1:26" ht="12.75" customHeight="1" x14ac:dyDescent="0.2">
      <c r="A29" s="6" t="s">
        <v>2</v>
      </c>
      <c r="B29" s="14">
        <v>170157.39024390199</v>
      </c>
      <c r="C29" s="14">
        <v>218872.138211382</v>
      </c>
      <c r="D29" s="14">
        <v>356398.15315315302</v>
      </c>
      <c r="E29" s="14">
        <v>379400.065420561</v>
      </c>
      <c r="F29" s="14">
        <v>299525.25423728803</v>
      </c>
      <c r="G29" s="14">
        <v>296422.301587302</v>
      </c>
      <c r="H29" s="14">
        <v>351125.79768786102</v>
      </c>
      <c r="I29" s="14">
        <v>437618.55940594099</v>
      </c>
      <c r="J29" s="14">
        <v>613881.45333333302</v>
      </c>
      <c r="K29" s="14">
        <v>844892.36781609198</v>
      </c>
      <c r="L29" s="14">
        <v>759430.96521739103</v>
      </c>
      <c r="M29" s="14">
        <v>570264.56321839103</v>
      </c>
      <c r="N29" s="14">
        <v>621089.59090909106</v>
      </c>
      <c r="O29" s="14">
        <v>587877.11616161605</v>
      </c>
      <c r="P29" s="14">
        <v>703316.08920187806</v>
      </c>
      <c r="Q29" s="14">
        <v>711927.43820224702</v>
      </c>
      <c r="R29" s="14">
        <v>477654.81707317103</v>
      </c>
      <c r="S29" s="14">
        <v>617894.28571428603</v>
      </c>
      <c r="T29" s="14">
        <v>324554.64705882402</v>
      </c>
      <c r="U29" s="14">
        <v>652029.40540540498</v>
      </c>
      <c r="V29" s="14">
        <v>739160.12244897999</v>
      </c>
      <c r="W29" s="14">
        <v>662528.84347826103</v>
      </c>
      <c r="X29" s="14">
        <v>618051.86451612902</v>
      </c>
      <c r="Y29" s="14">
        <v>866785.25</v>
      </c>
      <c r="Z29" s="14">
        <v>1233663.92</v>
      </c>
    </row>
    <row r="30" spans="1:26" ht="12.75" customHeight="1" x14ac:dyDescent="0.2">
      <c r="A30" s="6" t="s">
        <v>4</v>
      </c>
      <c r="B30" s="14">
        <v>16621.788617886199</v>
      </c>
      <c r="C30" s="14">
        <v>25927.097560975599</v>
      </c>
      <c r="D30" s="14">
        <v>19223.603603603598</v>
      </c>
      <c r="E30" s="14">
        <v>21561</v>
      </c>
      <c r="F30" s="14">
        <v>24956.1525423729</v>
      </c>
      <c r="G30" s="14">
        <v>16475.312169312201</v>
      </c>
      <c r="H30" s="14">
        <v>13898.4046242775</v>
      </c>
      <c r="I30" s="14">
        <v>8509.8613861386093</v>
      </c>
      <c r="J30" s="14">
        <v>11858.7866666667</v>
      </c>
      <c r="K30" s="14">
        <v>6728.9195402298801</v>
      </c>
      <c r="L30" s="14">
        <v>4529.4695652173896</v>
      </c>
      <c r="M30" s="14">
        <v>11428.3505747126</v>
      </c>
      <c r="N30" s="14">
        <v>4677.4318181818198</v>
      </c>
      <c r="O30" s="14">
        <v>4810.9898989899002</v>
      </c>
      <c r="P30" s="14">
        <v>5527.98591549296</v>
      </c>
      <c r="Q30" s="14">
        <v>9277.5786516853896</v>
      </c>
      <c r="R30" s="14">
        <v>9592.6951219512193</v>
      </c>
      <c r="S30" s="14">
        <v>7038.4586466165401</v>
      </c>
      <c r="T30" s="14">
        <v>6738.6176470588198</v>
      </c>
      <c r="U30" s="14">
        <v>14079.2882882883</v>
      </c>
      <c r="V30" s="14">
        <v>4662.1428571428596</v>
      </c>
      <c r="W30" s="14">
        <v>3736.1478260869599</v>
      </c>
      <c r="X30" s="14">
        <v>12732.8064516129</v>
      </c>
      <c r="Y30" s="14">
        <v>7409.8092105263204</v>
      </c>
      <c r="Z30" s="14">
        <v>18830.9714285714</v>
      </c>
    </row>
    <row r="31" spans="1:26" ht="12.75" customHeight="1" x14ac:dyDescent="0.2">
      <c r="A31" s="6" t="s">
        <v>7</v>
      </c>
      <c r="B31" s="14">
        <v>482157.93495934998</v>
      </c>
      <c r="C31" s="14">
        <v>480574.991869919</v>
      </c>
      <c r="D31" s="14">
        <v>481806.14414414403</v>
      </c>
      <c r="E31" s="14">
        <v>711943.65420560702</v>
      </c>
      <c r="F31" s="14">
        <v>705340</v>
      </c>
      <c r="G31" s="14">
        <v>440726.296296296</v>
      </c>
      <c r="H31" s="14">
        <v>466911.82080924901</v>
      </c>
      <c r="I31" s="14">
        <v>498840.93564356398</v>
      </c>
      <c r="J31" s="14">
        <v>648494.23333333305</v>
      </c>
      <c r="K31" s="14">
        <v>833141.54022988502</v>
      </c>
      <c r="L31" s="14">
        <v>864519.10434782598</v>
      </c>
      <c r="M31" s="14">
        <v>723790.293103448</v>
      </c>
      <c r="N31" s="14">
        <v>714666.14772727306</v>
      </c>
      <c r="O31" s="14">
        <v>758094.35858585895</v>
      </c>
      <c r="P31" s="14">
        <v>804072.32394366199</v>
      </c>
      <c r="Q31" s="14">
        <v>913425.25842696603</v>
      </c>
      <c r="R31" s="14">
        <v>662784.67073170701</v>
      </c>
      <c r="S31" s="14">
        <v>720032.86466165399</v>
      </c>
      <c r="T31" s="14">
        <v>693965.66176470602</v>
      </c>
      <c r="U31" s="14">
        <v>1175624.6036036001</v>
      </c>
      <c r="V31" s="14">
        <v>1000847.74489796</v>
      </c>
      <c r="W31" s="14">
        <v>808887.28695652203</v>
      </c>
      <c r="X31" s="14">
        <v>851123.50322580605</v>
      </c>
      <c r="Y31" s="14">
        <v>970158.44078947406</v>
      </c>
      <c r="Z31" s="14">
        <v>1016662.81142857</v>
      </c>
    </row>
    <row r="32" spans="1:26" ht="12.75" customHeight="1" x14ac:dyDescent="0.2">
      <c r="A32" s="6" t="s">
        <v>38</v>
      </c>
      <c r="B32" s="14">
        <v>244774.37398373999</v>
      </c>
      <c r="C32" s="14">
        <v>292344.34146341501</v>
      </c>
      <c r="D32" s="14">
        <v>294475.32432432403</v>
      </c>
      <c r="E32" s="14">
        <v>429323.635514019</v>
      </c>
      <c r="F32" s="14">
        <v>356455.53107344598</v>
      </c>
      <c r="G32" s="14">
        <v>197367.39153439199</v>
      </c>
      <c r="H32" s="14">
        <v>248572.94219653201</v>
      </c>
      <c r="I32" s="14">
        <v>300783.99009901</v>
      </c>
      <c r="J32" s="14">
        <v>415211.22666666697</v>
      </c>
      <c r="K32" s="14">
        <v>495934.27586206899</v>
      </c>
      <c r="L32" s="14">
        <v>459358.51304347801</v>
      </c>
      <c r="M32" s="14">
        <v>434084</v>
      </c>
      <c r="N32" s="14">
        <v>438569.738636364</v>
      </c>
      <c r="O32" s="14">
        <v>405092.97979797999</v>
      </c>
      <c r="P32" s="14">
        <v>414085.80281690101</v>
      </c>
      <c r="Q32" s="14">
        <v>307174.23033707897</v>
      </c>
      <c r="R32" s="14">
        <v>295332.25609756098</v>
      </c>
      <c r="S32" s="14">
        <v>314335.11278195499</v>
      </c>
      <c r="T32" s="14">
        <v>220387.68382352899</v>
      </c>
      <c r="U32" s="14">
        <v>332140.85585585597</v>
      </c>
      <c r="V32" s="14">
        <v>330889.60204081598</v>
      </c>
      <c r="W32" s="14">
        <v>311607.75652173901</v>
      </c>
      <c r="X32" s="14">
        <v>408619.09677419398</v>
      </c>
      <c r="Y32" s="14">
        <v>353016.98026315798</v>
      </c>
      <c r="Z32" s="14">
        <v>371603.22285714297</v>
      </c>
    </row>
    <row r="33" spans="1:29" ht="12.75" customHeight="1" x14ac:dyDescent="0.2">
      <c r="A33" s="6" t="s">
        <v>6</v>
      </c>
      <c r="B33" s="14">
        <v>111942.536585366</v>
      </c>
      <c r="C33" s="14">
        <v>129208.21138211399</v>
      </c>
      <c r="D33" s="14">
        <v>135290.06306306299</v>
      </c>
      <c r="E33" s="14">
        <v>142895.96261682201</v>
      </c>
      <c r="F33" s="14">
        <v>148150.62711864401</v>
      </c>
      <c r="G33" s="14">
        <v>159970.301587302</v>
      </c>
      <c r="H33" s="14">
        <v>158765.98265896001</v>
      </c>
      <c r="I33" s="14">
        <v>149438.31683168301</v>
      </c>
      <c r="J33" s="14">
        <v>171730.626666667</v>
      </c>
      <c r="K33" s="14">
        <v>213139.73563218399</v>
      </c>
      <c r="L33" s="14">
        <v>170639.89565217399</v>
      </c>
      <c r="M33" s="14">
        <v>179693.21264367801</v>
      </c>
      <c r="N33" s="14">
        <v>202128.863636364</v>
      </c>
      <c r="O33" s="14">
        <v>179043.08585858601</v>
      </c>
      <c r="P33" s="14">
        <v>171198.732394366</v>
      </c>
      <c r="Q33" s="14">
        <v>203842.07865168501</v>
      </c>
      <c r="R33" s="14">
        <v>201112.951219512</v>
      </c>
      <c r="S33" s="14">
        <v>167809.53383458601</v>
      </c>
      <c r="T33" s="14">
        <v>181661.22794117601</v>
      </c>
      <c r="U33" s="14">
        <v>174248.30630630601</v>
      </c>
      <c r="V33" s="14">
        <v>191078.38775510201</v>
      </c>
      <c r="W33" s="14">
        <v>217298.36521739099</v>
      </c>
      <c r="X33" s="14">
        <v>167126.683870968</v>
      </c>
      <c r="Y33" s="14">
        <v>225465.57894736799</v>
      </c>
      <c r="Z33" s="14">
        <v>169790.24</v>
      </c>
    </row>
    <row r="34" spans="1:29" ht="12.75" customHeight="1" x14ac:dyDescent="0.2">
      <c r="A34" s="6" t="s">
        <v>86</v>
      </c>
      <c r="B34" s="14">
        <v>28272</v>
      </c>
      <c r="C34" s="14">
        <v>44201.487804878103</v>
      </c>
      <c r="D34" s="14">
        <v>73141.882882882899</v>
      </c>
      <c r="E34" s="14">
        <v>88887.925233644899</v>
      </c>
      <c r="F34" s="14">
        <v>73981.751412429396</v>
      </c>
      <c r="G34" s="14">
        <v>70815.486772486795</v>
      </c>
      <c r="H34" s="14">
        <v>85265.346820809296</v>
      </c>
      <c r="I34" s="14">
        <v>78359.683168316798</v>
      </c>
      <c r="J34" s="14">
        <v>92967.426666666695</v>
      </c>
      <c r="K34" s="14">
        <v>106572.126436782</v>
      </c>
      <c r="L34" s="14">
        <v>85626.269565217401</v>
      </c>
      <c r="M34" s="14">
        <v>98583.741379310304</v>
      </c>
      <c r="N34" s="14">
        <v>64426.011363636397</v>
      </c>
      <c r="O34" s="14">
        <v>63912.919191919202</v>
      </c>
      <c r="P34" s="14">
        <v>73662.328638497696</v>
      </c>
      <c r="Q34" s="14">
        <v>85297.415730337103</v>
      </c>
      <c r="R34" s="14">
        <v>78284.652439024401</v>
      </c>
      <c r="S34" s="14">
        <v>78431.255639097697</v>
      </c>
      <c r="T34" s="14">
        <v>45084.205882352901</v>
      </c>
      <c r="U34" s="14">
        <v>73434.495495495503</v>
      </c>
      <c r="V34" s="14">
        <v>83147.3775510204</v>
      </c>
      <c r="W34" s="14">
        <v>64880.330434782598</v>
      </c>
      <c r="X34" s="14">
        <v>64318.4064516129</v>
      </c>
      <c r="Y34" s="14">
        <v>65520.835526315801</v>
      </c>
      <c r="Z34" s="14">
        <v>56810.285714285703</v>
      </c>
    </row>
    <row r="35" spans="1:29" ht="12.75" customHeight="1" x14ac:dyDescent="0.2">
      <c r="A35" s="6" t="s">
        <v>81</v>
      </c>
      <c r="B35" s="14">
        <v>260747.43089430901</v>
      </c>
      <c r="C35" s="14">
        <v>371090.63414634101</v>
      </c>
      <c r="D35" s="14">
        <v>331363.630630631</v>
      </c>
      <c r="E35" s="14">
        <v>536226.65420560702</v>
      </c>
      <c r="F35" s="14">
        <v>418512.19774011301</v>
      </c>
      <c r="G35" s="14">
        <v>425862.74603174598</v>
      </c>
      <c r="H35" s="14">
        <v>531624.27745664702</v>
      </c>
      <c r="I35" s="14">
        <v>663183.02970296994</v>
      </c>
      <c r="J35" s="14">
        <v>890403.44666666701</v>
      </c>
      <c r="K35" s="14">
        <v>1127727.1954023</v>
      </c>
      <c r="L35" s="14">
        <v>889871.939130435</v>
      </c>
      <c r="M35" s="14">
        <v>794484.66091953998</v>
      </c>
      <c r="N35" s="14">
        <v>675852.40340909106</v>
      </c>
      <c r="O35" s="14">
        <v>678769.49494949495</v>
      </c>
      <c r="P35" s="14">
        <v>795991.57746478904</v>
      </c>
      <c r="Q35" s="14">
        <v>932325.94382022496</v>
      </c>
      <c r="R35" s="14">
        <v>858556.94512195105</v>
      </c>
      <c r="S35" s="14">
        <v>850916.40601503802</v>
      </c>
      <c r="T35" s="14">
        <v>776316.51470588194</v>
      </c>
      <c r="U35" s="14">
        <v>810542.65765765798</v>
      </c>
      <c r="V35" s="14">
        <v>738083</v>
      </c>
      <c r="W35" s="14">
        <v>938590.617391304</v>
      </c>
      <c r="X35" s="14">
        <v>718312.632258064</v>
      </c>
      <c r="Y35" s="14">
        <v>678273.59210526303</v>
      </c>
      <c r="Z35" s="14">
        <v>1172819.07428571</v>
      </c>
    </row>
    <row r="36" spans="1:29" s="15" customFormat="1" ht="12.75" customHeight="1" x14ac:dyDescent="0.2">
      <c r="A36" s="15" t="s">
        <v>56</v>
      </c>
      <c r="B36" s="16">
        <f t="shared" ref="B36:M36" si="0">SUM(B17:B35)</f>
        <v>3777390.0650406475</v>
      </c>
      <c r="C36" s="16">
        <f t="shared" si="0"/>
        <v>4293317.6585365841</v>
      </c>
      <c r="D36" s="16">
        <f t="shared" si="0"/>
        <v>4636104.8558558533</v>
      </c>
      <c r="E36" s="16">
        <f t="shared" si="0"/>
        <v>6597940.1308411174</v>
      </c>
      <c r="F36" s="16">
        <f t="shared" si="0"/>
        <v>5431760.4463276835</v>
      </c>
      <c r="G36" s="16">
        <f t="shared" si="0"/>
        <v>4043066.7936507943</v>
      </c>
      <c r="H36" s="16">
        <f t="shared" si="0"/>
        <v>5383149.3063583802</v>
      </c>
      <c r="I36" s="16">
        <f t="shared" si="0"/>
        <v>6181968.0346534615</v>
      </c>
      <c r="J36" s="16">
        <f t="shared" si="0"/>
        <v>7402571.1866666712</v>
      </c>
      <c r="K36" s="16">
        <f t="shared" si="0"/>
        <v>9027040.9770114906</v>
      </c>
      <c r="L36" s="16">
        <f t="shared" si="0"/>
        <v>8387518.5217391234</v>
      </c>
      <c r="M36" s="16">
        <f t="shared" si="0"/>
        <v>7137220.482758617</v>
      </c>
      <c r="N36" s="16">
        <f t="shared" ref="N36:O36" si="1">SUM(N17:N35)</f>
        <v>7402609.3977272734</v>
      </c>
      <c r="O36" s="16">
        <f t="shared" si="1"/>
        <v>7644399.7828282807</v>
      </c>
      <c r="P36" s="16">
        <f t="shared" ref="P36:Q36" si="2">SUM(P17:P35)</f>
        <v>8201323.9342723079</v>
      </c>
      <c r="Q36" s="16">
        <f t="shared" si="2"/>
        <v>7785864.3314606706</v>
      </c>
      <c r="R36" s="16">
        <f t="shared" ref="R36:S36" si="3">SUM(R17:R35)</f>
        <v>7248754.9878048748</v>
      </c>
      <c r="S36" s="16">
        <f t="shared" si="3"/>
        <v>8192735.2330827005</v>
      </c>
      <c r="T36" s="16">
        <f t="shared" ref="T36:U36" si="4">SUM(T17:T35)</f>
        <v>8163590.0294117667</v>
      </c>
      <c r="U36" s="16">
        <f t="shared" si="4"/>
        <v>10941579.81081081</v>
      </c>
      <c r="V36" s="16">
        <f t="shared" ref="V36:W36" si="5">SUM(V17:V35)</f>
        <v>10613727.673469389</v>
      </c>
      <c r="W36" s="16">
        <f t="shared" si="5"/>
        <v>10986481.791304346</v>
      </c>
      <c r="X36" s="16">
        <f t="shared" ref="X36" si="6">SUM(X17:X35)</f>
        <v>10088445.187096775</v>
      </c>
      <c r="Y36" s="16">
        <f t="shared" ref="Y36:Z36" si="7">SUM(Y17:Y35)</f>
        <v>11646376.592105266</v>
      </c>
      <c r="Z36" s="16">
        <f t="shared" si="7"/>
        <v>12132634.36571428</v>
      </c>
    </row>
    <row r="37" spans="1:29" ht="11.25" customHeight="1" x14ac:dyDescent="0.2">
      <c r="B37" s="14"/>
      <c r="C37" s="14"/>
      <c r="D37" s="14"/>
      <c r="E37" s="14"/>
      <c r="F37" s="14"/>
      <c r="G37" s="14"/>
      <c r="H37" s="14"/>
      <c r="I37" s="14"/>
      <c r="J37" s="14"/>
      <c r="K37" s="14"/>
      <c r="L37" s="14"/>
      <c r="M37" s="14"/>
      <c r="N37" s="14"/>
      <c r="O37" s="14"/>
    </row>
    <row r="38" spans="1:29" s="18" customFormat="1" ht="12.75" customHeight="1" x14ac:dyDescent="0.2">
      <c r="A38" s="17" t="s">
        <v>27</v>
      </c>
      <c r="B38" s="17">
        <f t="shared" ref="B38:M38" si="8">B14-B36</f>
        <v>406190.93495935248</v>
      </c>
      <c r="C38" s="17">
        <f t="shared" si="8"/>
        <v>462072.34146341588</v>
      </c>
      <c r="D38" s="17">
        <f t="shared" si="8"/>
        <v>543707.1441441467</v>
      </c>
      <c r="E38" s="17">
        <f t="shared" si="8"/>
        <v>1027181.8691588826</v>
      </c>
      <c r="F38" s="17">
        <f t="shared" si="8"/>
        <v>479038.55367231648</v>
      </c>
      <c r="G38" s="17">
        <f t="shared" si="8"/>
        <v>-143245.79365079431</v>
      </c>
      <c r="H38" s="17">
        <f t="shared" si="8"/>
        <v>484279.69364161976</v>
      </c>
      <c r="I38" s="17">
        <f t="shared" si="8"/>
        <v>1231500.9653465385</v>
      </c>
      <c r="J38" s="17">
        <f t="shared" si="8"/>
        <v>1168581.8133333288</v>
      </c>
      <c r="K38" s="17">
        <f t="shared" si="8"/>
        <v>1218726.8275862094</v>
      </c>
      <c r="L38" s="17">
        <f t="shared" si="8"/>
        <v>1444965.373913046</v>
      </c>
      <c r="M38" s="17">
        <f t="shared" si="8"/>
        <v>1423352.7586206924</v>
      </c>
      <c r="N38" s="17">
        <f t="shared" ref="N38:P38" si="9">N14-N36</f>
        <v>1178190.0170454569</v>
      </c>
      <c r="O38" s="17">
        <f t="shared" si="9"/>
        <v>1920221.5202020202</v>
      </c>
      <c r="P38" s="17">
        <f t="shared" si="9"/>
        <v>1481910.8356807418</v>
      </c>
      <c r="Q38" s="17">
        <f t="shared" ref="Q38:R38" si="10">Q14-Q36</f>
        <v>-341521.55056179035</v>
      </c>
      <c r="R38" s="17">
        <f t="shared" si="10"/>
        <v>587872.98170732521</v>
      </c>
      <c r="S38" s="17">
        <f t="shared" ref="S38:T38" si="11">S14-S36</f>
        <v>1770203.3308270704</v>
      </c>
      <c r="T38" s="17">
        <f t="shared" si="11"/>
        <v>2345368.7794117332</v>
      </c>
      <c r="U38" s="17">
        <f t="shared" ref="U38:V38" si="12">U14-U36</f>
        <v>1616690.19819819</v>
      </c>
      <c r="V38" s="17">
        <f t="shared" si="12"/>
        <v>1932065.3265306111</v>
      </c>
      <c r="W38" s="17">
        <f t="shared" ref="W38:X38" si="13">W14-W36</f>
        <v>2806258.3739130534</v>
      </c>
      <c r="X38" s="17">
        <f t="shared" si="13"/>
        <v>2834978.8451613262</v>
      </c>
      <c r="Y38" s="17">
        <f t="shared" ref="Y38:Z38" si="14">Y14-Y36</f>
        <v>2332672.1052631345</v>
      </c>
      <c r="Z38" s="17">
        <f t="shared" si="14"/>
        <v>2976461.2628571205</v>
      </c>
    </row>
    <row r="39" spans="1:29" x14ac:dyDescent="0.2">
      <c r="B39" s="19"/>
      <c r="C39" s="19"/>
      <c r="D39" s="19"/>
      <c r="E39" s="19"/>
      <c r="F39" s="19"/>
      <c r="G39" s="19"/>
      <c r="H39" s="19"/>
      <c r="I39" s="19"/>
      <c r="J39" s="19"/>
      <c r="K39" s="19"/>
      <c r="L39" s="19"/>
      <c r="M39" s="19"/>
      <c r="N39" s="19"/>
      <c r="O39" s="19"/>
    </row>
    <row r="40" spans="1:29" ht="12.75" customHeight="1" x14ac:dyDescent="0.2">
      <c r="A40" s="6" t="s">
        <v>9</v>
      </c>
      <c r="B40" s="14"/>
      <c r="C40" s="14"/>
      <c r="D40" s="14"/>
      <c r="E40" s="14"/>
      <c r="F40" s="14"/>
      <c r="G40" s="14"/>
      <c r="H40" s="14"/>
      <c r="I40" s="14"/>
      <c r="J40" s="14"/>
      <c r="K40" s="14"/>
      <c r="L40" s="14"/>
      <c r="M40" s="14"/>
      <c r="N40" s="14"/>
      <c r="O40" s="14"/>
    </row>
    <row r="41" spans="1:29" ht="12.75" customHeight="1" x14ac:dyDescent="0.2">
      <c r="A41" s="6" t="s">
        <v>84</v>
      </c>
      <c r="B41" s="14">
        <v>201570.455284553</v>
      </c>
      <c r="C41" s="14">
        <v>55569.886178861801</v>
      </c>
      <c r="D41" s="14">
        <v>41995.711711711701</v>
      </c>
      <c r="E41" s="14">
        <v>174006.76635513999</v>
      </c>
      <c r="F41" s="14">
        <v>130373.13559321999</v>
      </c>
      <c r="G41" s="14">
        <v>93463.555555555606</v>
      </c>
      <c r="H41" s="14">
        <v>27007.774566474</v>
      </c>
      <c r="I41" s="14">
        <v>33576.371287128699</v>
      </c>
      <c r="J41" s="14">
        <v>83859.713333333304</v>
      </c>
      <c r="K41" s="14">
        <v>201009.448275862</v>
      </c>
      <c r="L41" s="14">
        <v>219001.26086956501</v>
      </c>
      <c r="M41" s="14">
        <v>396561.32758620701</v>
      </c>
      <c r="N41" s="14">
        <v>156270.511363636</v>
      </c>
      <c r="O41" s="14">
        <v>85746.025252525302</v>
      </c>
      <c r="P41" s="14">
        <v>261736.76056338</v>
      </c>
      <c r="Q41" s="14">
        <v>128387.039325843</v>
      </c>
      <c r="R41" s="14">
        <v>202523.731707317</v>
      </c>
      <c r="S41" s="14">
        <v>120473.57894736801</v>
      </c>
      <c r="T41" s="14">
        <v>458052.83088235301</v>
      </c>
      <c r="U41" s="14">
        <v>371659.36036036001</v>
      </c>
      <c r="V41" s="14">
        <v>142386.42857142899</v>
      </c>
      <c r="W41" s="14">
        <v>222403.24347826099</v>
      </c>
      <c r="X41" s="14">
        <v>76615.832258064504</v>
      </c>
      <c r="Y41" s="14">
        <v>227586.08552631599</v>
      </c>
      <c r="Z41" s="14">
        <v>235579.931428571</v>
      </c>
    </row>
    <row r="42" spans="1:29" ht="12.75" customHeight="1" x14ac:dyDescent="0.2">
      <c r="A42" s="6" t="s">
        <v>85</v>
      </c>
      <c r="B42" s="14">
        <v>291713.61788617901</v>
      </c>
      <c r="C42" s="14">
        <v>453531.24390243902</v>
      </c>
      <c r="D42" s="14">
        <v>466550.03603603598</v>
      </c>
      <c r="E42" s="14">
        <v>630825.45794392505</v>
      </c>
      <c r="F42" s="14">
        <v>630592.56497175095</v>
      </c>
      <c r="G42" s="14">
        <v>530744.39682539704</v>
      </c>
      <c r="H42" s="14">
        <v>529554.27745664702</v>
      </c>
      <c r="I42" s="14">
        <v>520393.46534653503</v>
      </c>
      <c r="J42" s="14">
        <v>767418.71333333303</v>
      </c>
      <c r="K42" s="14">
        <v>1279499.5517241401</v>
      </c>
      <c r="L42" s="14">
        <v>2076011.6</v>
      </c>
      <c r="M42" s="14">
        <v>1065635.13793103</v>
      </c>
      <c r="N42" s="14">
        <v>1336058.0454545501</v>
      </c>
      <c r="O42" s="14">
        <v>1050292.86363636</v>
      </c>
      <c r="P42" s="14">
        <v>1018431.7042253501</v>
      </c>
      <c r="Q42" s="14">
        <v>1644645.2415730299</v>
      </c>
      <c r="R42" s="14">
        <v>1456842.7926829299</v>
      </c>
      <c r="S42" s="14">
        <v>1257123.1428571399</v>
      </c>
      <c r="T42" s="14">
        <v>1023732.89705882</v>
      </c>
      <c r="U42" s="14">
        <v>1506875.9009008999</v>
      </c>
      <c r="V42" s="14">
        <v>1321998.7142857099</v>
      </c>
      <c r="W42" s="14">
        <v>1605560.8347826099</v>
      </c>
      <c r="X42" s="14">
        <v>1082181.79354839</v>
      </c>
      <c r="Y42" s="14">
        <v>1413243.6381578899</v>
      </c>
      <c r="Z42" s="14">
        <v>1325181.3371428601</v>
      </c>
    </row>
    <row r="43" spans="1:29" s="20" customFormat="1" ht="12.75" customHeight="1" x14ac:dyDescent="0.2">
      <c r="A43" s="15" t="s">
        <v>10</v>
      </c>
      <c r="B43" s="16">
        <f t="shared" ref="B43:M43" si="15">B40+B41-B42</f>
        <v>-90143.162601626012</v>
      </c>
      <c r="C43" s="16">
        <f t="shared" si="15"/>
        <v>-397961.35772357724</v>
      </c>
      <c r="D43" s="16">
        <f t="shared" si="15"/>
        <v>-424554.32432432426</v>
      </c>
      <c r="E43" s="16">
        <f t="shared" si="15"/>
        <v>-456818.69158878503</v>
      </c>
      <c r="F43" s="16">
        <f t="shared" si="15"/>
        <v>-500219.42937853094</v>
      </c>
      <c r="G43" s="16">
        <f t="shared" si="15"/>
        <v>-437280.84126984142</v>
      </c>
      <c r="H43" s="16">
        <f t="shared" si="15"/>
        <v>-502546.502890173</v>
      </c>
      <c r="I43" s="16">
        <f t="shared" si="15"/>
        <v>-486817.09405940631</v>
      </c>
      <c r="J43" s="16">
        <f t="shared" si="15"/>
        <v>-683558.99999999977</v>
      </c>
      <c r="K43" s="16">
        <f t="shared" si="15"/>
        <v>-1078490.103448278</v>
      </c>
      <c r="L43" s="16">
        <f t="shared" si="15"/>
        <v>-1857010.3391304351</v>
      </c>
      <c r="M43" s="16">
        <f t="shared" si="15"/>
        <v>-669073.81034482294</v>
      </c>
      <c r="N43" s="16">
        <f t="shared" ref="N43:O43" si="16">N40+N41-N42</f>
        <v>-1179787.5340909141</v>
      </c>
      <c r="O43" s="16">
        <f t="shared" si="16"/>
        <v>-964546.83838383469</v>
      </c>
      <c r="P43" s="16">
        <f t="shared" ref="P43:Q43" si="17">P40+P41-P42</f>
        <v>-756694.94366197009</v>
      </c>
      <c r="Q43" s="16">
        <f t="shared" si="17"/>
        <v>-1516258.2022471868</v>
      </c>
      <c r="R43" s="16">
        <f t="shared" ref="R43:S43" si="18">R40+R41-R42</f>
        <v>-1254319.0609756128</v>
      </c>
      <c r="S43" s="16">
        <f t="shared" si="18"/>
        <v>-1136649.5639097719</v>
      </c>
      <c r="T43" s="16">
        <f t="shared" ref="T43:U43" si="19">T40+T41-T42</f>
        <v>-565680.06617646699</v>
      </c>
      <c r="U43" s="16">
        <f t="shared" si="19"/>
        <v>-1135216.5405405399</v>
      </c>
      <c r="V43" s="16">
        <f t="shared" ref="V43:W43" si="20">V40+V41-V42</f>
        <v>-1179612.2857142808</v>
      </c>
      <c r="W43" s="16">
        <f t="shared" si="20"/>
        <v>-1383157.591304349</v>
      </c>
      <c r="X43" s="16">
        <f t="shared" ref="X43" si="21">X40+X41-X42</f>
        <v>-1005565.9612903255</v>
      </c>
      <c r="Y43" s="16">
        <f t="shared" ref="Y43:Z43" si="22">Y40+Y41-Y42</f>
        <v>-1185657.552631574</v>
      </c>
      <c r="Z43" s="16">
        <f t="shared" si="22"/>
        <v>-1089601.4057142891</v>
      </c>
      <c r="AA43" s="15"/>
      <c r="AB43" s="15"/>
      <c r="AC43" s="15"/>
    </row>
    <row r="44" spans="1:29" x14ac:dyDescent="0.2">
      <c r="B44" s="14"/>
      <c r="C44" s="14"/>
      <c r="D44" s="14"/>
      <c r="E44" s="14"/>
      <c r="F44" s="14"/>
      <c r="G44" s="14"/>
      <c r="H44" s="14"/>
      <c r="I44" s="14"/>
      <c r="J44" s="14"/>
      <c r="K44" s="14"/>
      <c r="L44" s="14"/>
      <c r="M44" s="14"/>
      <c r="N44" s="14"/>
      <c r="O44" s="14"/>
    </row>
    <row r="45" spans="1:29" s="18" customFormat="1" ht="12.75" customHeight="1" x14ac:dyDescent="0.2">
      <c r="A45" s="17" t="s">
        <v>13</v>
      </c>
      <c r="B45" s="17">
        <f t="shared" ref="B45:M45" si="23">B38+B43</f>
        <v>316047.77235772647</v>
      </c>
      <c r="C45" s="17">
        <f t="shared" si="23"/>
        <v>64110.983739838644</v>
      </c>
      <c r="D45" s="17">
        <f t="shared" si="23"/>
        <v>119152.81981982244</v>
      </c>
      <c r="E45" s="17">
        <f t="shared" si="23"/>
        <v>570363.17757009761</v>
      </c>
      <c r="F45" s="17">
        <f t="shared" si="23"/>
        <v>-21180.875706214458</v>
      </c>
      <c r="G45" s="17">
        <f t="shared" si="23"/>
        <v>-580526.63492063573</v>
      </c>
      <c r="H45" s="17">
        <f t="shared" si="23"/>
        <v>-18266.80924855324</v>
      </c>
      <c r="I45" s="17">
        <f t="shared" si="23"/>
        <v>744683.87128713215</v>
      </c>
      <c r="J45" s="17">
        <f t="shared" si="23"/>
        <v>485022.81333332905</v>
      </c>
      <c r="K45" s="17">
        <f t="shared" si="23"/>
        <v>140236.72413793136</v>
      </c>
      <c r="L45" s="17">
        <f t="shared" si="23"/>
        <v>-412044.96521738917</v>
      </c>
      <c r="M45" s="17">
        <f t="shared" si="23"/>
        <v>754278.94827586948</v>
      </c>
      <c r="N45" s="17">
        <f t="shared" ref="N45:P45" si="24">N38+N43</f>
        <v>-1597.5170454571489</v>
      </c>
      <c r="O45" s="17">
        <f t="shared" si="24"/>
        <v>955674.68181818549</v>
      </c>
      <c r="P45" s="17">
        <f t="shared" si="24"/>
        <v>725215.89201877173</v>
      </c>
      <c r="Q45" s="17">
        <f t="shared" ref="Q45:R45" si="25">Q38+Q43</f>
        <v>-1857779.7528089772</v>
      </c>
      <c r="R45" s="17">
        <f t="shared" si="25"/>
        <v>-666446.07926828763</v>
      </c>
      <c r="S45" s="17">
        <f t="shared" ref="S45:T45" si="26">S38+S43</f>
        <v>633553.76691729855</v>
      </c>
      <c r="T45" s="17">
        <f t="shared" si="26"/>
        <v>1779688.713235266</v>
      </c>
      <c r="U45" s="17">
        <f t="shared" ref="U45:V45" si="27">U38+U43</f>
        <v>481473.65765765007</v>
      </c>
      <c r="V45" s="17">
        <f t="shared" si="27"/>
        <v>752453.04081633035</v>
      </c>
      <c r="W45" s="17">
        <f t="shared" ref="W45:X45" si="28">W38+W43</f>
        <v>1423100.7826087044</v>
      </c>
      <c r="X45" s="17">
        <f t="shared" si="28"/>
        <v>1829412.8838710007</v>
      </c>
      <c r="Y45" s="17">
        <f t="shared" ref="Y45:Z45" si="29">Y38+Y43</f>
        <v>1147014.5526315605</v>
      </c>
      <c r="Z45" s="17">
        <f t="shared" si="29"/>
        <v>1886859.8571428314</v>
      </c>
    </row>
    <row r="46" spans="1:29" x14ac:dyDescent="0.2">
      <c r="A46" s="12"/>
      <c r="B46" s="14"/>
      <c r="C46" s="14"/>
      <c r="D46" s="14"/>
      <c r="E46" s="14"/>
      <c r="F46" s="14"/>
      <c r="G46" s="14"/>
      <c r="H46" s="14"/>
      <c r="I46" s="14"/>
      <c r="J46" s="14"/>
      <c r="K46" s="14"/>
      <c r="L46" s="14"/>
      <c r="M46" s="14"/>
      <c r="N46" s="14"/>
      <c r="O46" s="14"/>
    </row>
    <row r="47" spans="1:29" x14ac:dyDescent="0.2">
      <c r="A47" s="12"/>
      <c r="B47" s="14"/>
      <c r="C47" s="14"/>
      <c r="D47" s="14"/>
      <c r="E47" s="14"/>
      <c r="F47" s="14"/>
      <c r="G47" s="14"/>
      <c r="H47" s="14"/>
      <c r="I47" s="14"/>
      <c r="J47" s="14"/>
      <c r="K47" s="14"/>
      <c r="L47" s="14"/>
      <c r="M47" s="14"/>
      <c r="N47" s="14"/>
      <c r="O47" s="14"/>
    </row>
    <row r="48" spans="1:29" ht="12.75" customHeight="1" x14ac:dyDescent="0.2">
      <c r="A48" s="23" t="s">
        <v>114</v>
      </c>
      <c r="B48" s="14"/>
      <c r="C48" s="14"/>
      <c r="D48" s="14"/>
      <c r="E48" s="14"/>
      <c r="F48" s="14"/>
      <c r="G48" s="14"/>
      <c r="H48" s="14"/>
      <c r="I48" s="14"/>
      <c r="J48" s="14"/>
      <c r="K48" s="14"/>
      <c r="L48" s="14"/>
      <c r="M48" s="14"/>
      <c r="N48" s="14"/>
      <c r="O48" s="14"/>
    </row>
    <row r="49" spans="1:29" ht="12.75" customHeight="1" x14ac:dyDescent="0.2">
      <c r="A49" s="6" t="s">
        <v>70</v>
      </c>
      <c r="B49" s="14"/>
      <c r="C49" s="14"/>
      <c r="D49" s="14"/>
      <c r="E49" s="14"/>
      <c r="F49" s="14"/>
      <c r="G49" s="14">
        <v>74483.015873015902</v>
      </c>
      <c r="H49" s="14">
        <v>1294039.9075144499</v>
      </c>
      <c r="I49" s="14">
        <v>2506245.17326733</v>
      </c>
      <c r="J49" s="14">
        <v>4932888.4866666701</v>
      </c>
      <c r="K49" s="14">
        <v>8878601.5517241396</v>
      </c>
      <c r="L49" s="14">
        <v>9888745.6521739103</v>
      </c>
      <c r="M49" s="14">
        <v>9400894.7816091999</v>
      </c>
      <c r="N49" s="14">
        <v>9074762.7840909101</v>
      </c>
      <c r="O49" s="14">
        <v>13316174.2474747</v>
      </c>
      <c r="P49" s="14">
        <v>12661813.1361502</v>
      </c>
      <c r="Q49" s="14">
        <v>16731633.3876405</v>
      </c>
      <c r="R49" s="14">
        <v>21932859.573170699</v>
      </c>
      <c r="S49" s="14">
        <v>17604593.849624101</v>
      </c>
      <c r="T49" s="14">
        <v>19454530.8970588</v>
      </c>
      <c r="U49" s="14">
        <v>33727881.864864901</v>
      </c>
      <c r="V49" s="14">
        <v>35779247.642857097</v>
      </c>
      <c r="W49" s="14">
        <v>36277368.565217398</v>
      </c>
      <c r="X49" s="14">
        <v>31128138.716129001</v>
      </c>
      <c r="Y49" s="14">
        <v>40471962.0065789</v>
      </c>
      <c r="Z49" s="14">
        <v>30338989.48</v>
      </c>
    </row>
    <row r="50" spans="1:29" ht="12.75" customHeight="1" x14ac:dyDescent="0.2">
      <c r="A50" s="57" t="s">
        <v>68</v>
      </c>
      <c r="B50" s="14"/>
      <c r="C50" s="14"/>
      <c r="D50" s="14"/>
      <c r="E50" s="14"/>
      <c r="F50" s="14"/>
      <c r="G50" s="14">
        <v>7896762.5132275103</v>
      </c>
      <c r="H50" s="14">
        <v>9672413.6184971109</v>
      </c>
      <c r="I50" s="14">
        <v>8558005.7277227696</v>
      </c>
      <c r="J50" s="14">
        <v>11622054.4333333</v>
      </c>
      <c r="K50" s="14">
        <v>14422720.8965517</v>
      </c>
      <c r="L50" s="14">
        <v>12667343.1391304</v>
      </c>
      <c r="M50" s="14">
        <v>13480712.4367816</v>
      </c>
      <c r="N50" s="14">
        <v>15293219.9204545</v>
      </c>
      <c r="O50" s="14">
        <v>10072408.969697</v>
      </c>
      <c r="P50" s="14">
        <v>11987159.276995299</v>
      </c>
      <c r="Q50" s="14">
        <v>13052706.668539301</v>
      </c>
      <c r="R50" s="14">
        <v>11954912.402439</v>
      </c>
      <c r="S50" s="14">
        <v>15780692.6616541</v>
      </c>
      <c r="T50" s="14">
        <v>9581668.1838235296</v>
      </c>
      <c r="U50" s="14">
        <v>17063380.9189189</v>
      </c>
      <c r="V50" s="14">
        <v>15159642.5</v>
      </c>
      <c r="W50" s="14">
        <v>16648481.121739101</v>
      </c>
      <c r="X50" s="14">
        <v>16947775.335483901</v>
      </c>
      <c r="Y50" s="14">
        <v>15296112.4473684</v>
      </c>
      <c r="Z50" s="14">
        <v>15686668.914285701</v>
      </c>
    </row>
    <row r="51" spans="1:29" ht="12.75" customHeight="1" x14ac:dyDescent="0.2">
      <c r="A51" s="57" t="s">
        <v>82</v>
      </c>
      <c r="B51" s="14"/>
      <c r="C51" s="14"/>
      <c r="D51" s="14"/>
      <c r="E51" s="14"/>
      <c r="F51" s="14"/>
      <c r="G51" s="14">
        <v>516190.49735449703</v>
      </c>
      <c r="H51" s="14">
        <v>1000391.28323699</v>
      </c>
      <c r="I51" s="14">
        <v>700830.30198019801</v>
      </c>
      <c r="J51" s="14">
        <v>1078722.26</v>
      </c>
      <c r="K51" s="14">
        <v>1489348.0229885101</v>
      </c>
      <c r="L51" s="14">
        <v>1640876.9652173901</v>
      </c>
      <c r="M51" s="14">
        <v>1490073.9367816099</v>
      </c>
      <c r="N51" s="14">
        <v>1872801.92613636</v>
      </c>
      <c r="O51" s="14">
        <v>906312.27777777798</v>
      </c>
      <c r="P51" s="14">
        <v>3762880.3521126802</v>
      </c>
      <c r="Q51" s="14">
        <v>850462.52247190999</v>
      </c>
      <c r="R51" s="14">
        <v>3885818.3414634098</v>
      </c>
      <c r="S51" s="14">
        <v>590900.02255639096</v>
      </c>
      <c r="T51" s="14">
        <v>4678055.4779411796</v>
      </c>
      <c r="U51" s="14">
        <v>2379294.0090090102</v>
      </c>
      <c r="V51" s="14">
        <v>1513968.0204081601</v>
      </c>
      <c r="W51" s="14">
        <v>1859506.1565217399</v>
      </c>
      <c r="X51" s="14">
        <v>3147212.9677419402</v>
      </c>
      <c r="Y51" s="14">
        <v>5715109.3157894704</v>
      </c>
      <c r="Z51" s="14">
        <v>3944496.16</v>
      </c>
    </row>
    <row r="52" spans="1:29" s="12" customFormat="1" ht="12.75" customHeight="1" x14ac:dyDescent="0.2">
      <c r="A52" s="49" t="s">
        <v>83</v>
      </c>
      <c r="B52" s="16"/>
      <c r="C52" s="16"/>
      <c r="D52" s="16"/>
      <c r="E52" s="16"/>
      <c r="F52" s="16"/>
      <c r="G52" s="16">
        <v>8487436.0264550298</v>
      </c>
      <c r="H52" s="16">
        <v>11966844.8092486</v>
      </c>
      <c r="I52" s="16">
        <v>11765081.2029703</v>
      </c>
      <c r="J52" s="16">
        <v>17633665.18</v>
      </c>
      <c r="K52" s="16">
        <v>24790670.4712644</v>
      </c>
      <c r="L52" s="16">
        <v>24196965.756521702</v>
      </c>
      <c r="M52" s="16">
        <v>24371681.1551724</v>
      </c>
      <c r="N52" s="16">
        <v>26240784.630681802</v>
      </c>
      <c r="O52" s="16">
        <v>24294895.494949501</v>
      </c>
      <c r="P52" s="16">
        <v>28411852.7652582</v>
      </c>
      <c r="Q52" s="16">
        <v>30634802.5786517</v>
      </c>
      <c r="R52" s="16">
        <v>37773590.317073204</v>
      </c>
      <c r="S52" s="16">
        <v>33976186.533834599</v>
      </c>
      <c r="T52" s="16">
        <v>33714254.558823504</v>
      </c>
      <c r="U52" s="16">
        <v>53170556.792792797</v>
      </c>
      <c r="V52" s="16">
        <v>52452858.163265303</v>
      </c>
      <c r="W52" s="16">
        <v>54785355.8434783</v>
      </c>
      <c r="X52" s="16">
        <v>51223127.019354798</v>
      </c>
      <c r="Y52" s="16">
        <v>61483183.769736797</v>
      </c>
      <c r="Z52" s="16">
        <v>49970154.554285698</v>
      </c>
    </row>
    <row r="53" spans="1:29" ht="12.75" customHeight="1" x14ac:dyDescent="0.2">
      <c r="A53" s="12" t="s">
        <v>41</v>
      </c>
      <c r="B53" s="26"/>
      <c r="C53" s="26"/>
      <c r="D53" s="26"/>
      <c r="E53" s="26"/>
      <c r="F53" s="26"/>
      <c r="G53" s="26">
        <v>1381044.7037037001</v>
      </c>
      <c r="H53" s="26">
        <v>1792645.7514450899</v>
      </c>
      <c r="I53" s="26">
        <v>2733231.84158416</v>
      </c>
      <c r="J53" s="26">
        <v>3859850.8066666699</v>
      </c>
      <c r="K53" s="26">
        <v>5086782.9655172396</v>
      </c>
      <c r="L53" s="26">
        <v>5494837.0434782598</v>
      </c>
      <c r="M53" s="26">
        <v>3087664.3850574698</v>
      </c>
      <c r="N53" s="26">
        <v>5328545.4318181798</v>
      </c>
      <c r="O53" s="26">
        <v>4379891.2424242403</v>
      </c>
      <c r="P53" s="26">
        <v>6387902.3239436597</v>
      </c>
      <c r="Q53" s="26">
        <v>6057003.7696629204</v>
      </c>
      <c r="R53" s="26">
        <v>5018615.0243902402</v>
      </c>
      <c r="S53" s="26">
        <v>4600882.9924812</v>
      </c>
      <c r="T53" s="26">
        <v>9192523.25</v>
      </c>
      <c r="U53" s="26">
        <v>10266820.261261299</v>
      </c>
      <c r="V53" s="26">
        <v>6827469.07142857</v>
      </c>
      <c r="W53" s="26">
        <v>6852025.4434782602</v>
      </c>
      <c r="X53" s="26">
        <v>7653509.89032258</v>
      </c>
      <c r="Y53" s="26">
        <v>11177743.414473699</v>
      </c>
      <c r="Z53" s="26">
        <v>9943162.0457142908</v>
      </c>
      <c r="AA53" s="12"/>
      <c r="AB53" s="12"/>
      <c r="AC53" s="12"/>
    </row>
    <row r="54" spans="1:29" s="15" customFormat="1" ht="12.75" customHeight="1" x14ac:dyDescent="0.2">
      <c r="A54" s="15" t="s">
        <v>42</v>
      </c>
      <c r="B54" s="16"/>
      <c r="C54" s="16"/>
      <c r="D54" s="16"/>
      <c r="E54" s="16"/>
      <c r="F54" s="16"/>
      <c r="G54" s="16">
        <v>9868480.7301587295</v>
      </c>
      <c r="H54" s="16">
        <v>13759490.560693599</v>
      </c>
      <c r="I54" s="16">
        <v>14498313.0445545</v>
      </c>
      <c r="J54" s="16">
        <v>21493515.986666702</v>
      </c>
      <c r="K54" s="16">
        <v>29877453.4367816</v>
      </c>
      <c r="L54" s="16">
        <v>29691802.800000001</v>
      </c>
      <c r="M54" s="16">
        <v>27459345.540229902</v>
      </c>
      <c r="N54" s="16">
        <v>31569330.0625</v>
      </c>
      <c r="O54" s="16">
        <v>28674786.737373699</v>
      </c>
      <c r="P54" s="16">
        <v>34799755.089201897</v>
      </c>
      <c r="Q54" s="16">
        <v>36691806.348314598</v>
      </c>
      <c r="R54" s="16">
        <v>42792205.341463402</v>
      </c>
      <c r="S54" s="16">
        <v>38577069.526315801</v>
      </c>
      <c r="T54" s="16">
        <v>42906777.808823504</v>
      </c>
      <c r="U54" s="16">
        <v>63437377.054054096</v>
      </c>
      <c r="V54" s="16">
        <v>59280327.2346939</v>
      </c>
      <c r="W54" s="16">
        <v>61637381.286956497</v>
      </c>
      <c r="X54" s="16">
        <v>58876636.909677401</v>
      </c>
      <c r="Y54" s="16">
        <v>72660927.184210494</v>
      </c>
      <c r="Z54" s="16">
        <v>59913316.600000001</v>
      </c>
    </row>
    <row r="55" spans="1:29" ht="11.25" customHeight="1" x14ac:dyDescent="0.2">
      <c r="B55" s="14"/>
      <c r="C55" s="14"/>
      <c r="D55" s="14"/>
      <c r="E55" s="14"/>
      <c r="F55" s="14"/>
      <c r="G55" s="14"/>
      <c r="H55" s="14"/>
      <c r="I55" s="14"/>
      <c r="J55" s="14"/>
      <c r="K55" s="14"/>
      <c r="L55" s="14"/>
      <c r="M55" s="14"/>
      <c r="N55" s="14"/>
      <c r="O55" s="14"/>
    </row>
    <row r="56" spans="1:29" ht="12.75" customHeight="1" x14ac:dyDescent="0.2">
      <c r="A56" s="6" t="s">
        <v>51</v>
      </c>
      <c r="B56" s="14"/>
      <c r="C56" s="14"/>
      <c r="D56" s="14"/>
      <c r="E56" s="14"/>
      <c r="F56" s="14"/>
      <c r="G56" s="14">
        <v>760012.44973544998</v>
      </c>
      <c r="H56" s="14">
        <v>1189358.0404624301</v>
      </c>
      <c r="I56" s="14">
        <v>1585737.8861386101</v>
      </c>
      <c r="J56" s="14">
        <v>3384821.0266666701</v>
      </c>
      <c r="K56" s="14">
        <v>5424202.3908046</v>
      </c>
      <c r="L56" s="14">
        <v>3905525.6434782599</v>
      </c>
      <c r="M56" s="14">
        <v>3845241.4367816099</v>
      </c>
      <c r="N56" s="14">
        <v>5005855.1193181798</v>
      </c>
      <c r="O56" s="14">
        <v>5012488.4040403999</v>
      </c>
      <c r="P56" s="14">
        <v>10799967.225352099</v>
      </c>
      <c r="Q56" s="14">
        <v>6883920.4044943796</v>
      </c>
      <c r="R56" s="14">
        <v>9508445.9146341495</v>
      </c>
      <c r="S56" s="14">
        <v>6253321.4887218</v>
      </c>
      <c r="T56" s="14">
        <v>11686095.6102941</v>
      </c>
      <c r="U56" s="14">
        <v>15057174.135135099</v>
      </c>
      <c r="V56" s="14">
        <v>16612569.816326501</v>
      </c>
      <c r="W56" s="14">
        <v>13719048.9217391</v>
      </c>
      <c r="X56" s="14">
        <v>17565428.6129032</v>
      </c>
      <c r="Y56" s="14">
        <v>16361574.9407895</v>
      </c>
      <c r="Z56" s="14">
        <v>14369436.142857101</v>
      </c>
    </row>
    <row r="57" spans="1:29" s="12" customFormat="1" ht="12.75" customHeight="1" x14ac:dyDescent="0.2">
      <c r="A57" s="6" t="s">
        <v>43</v>
      </c>
      <c r="B57" s="14"/>
      <c r="C57" s="14"/>
      <c r="D57" s="14"/>
      <c r="E57" s="14"/>
      <c r="F57" s="14"/>
      <c r="G57" s="14">
        <v>7922477.5767195802</v>
      </c>
      <c r="H57" s="14">
        <v>10677114.040462401</v>
      </c>
      <c r="I57" s="14">
        <v>10758900.3910891</v>
      </c>
      <c r="J57" s="14">
        <v>15495941.84</v>
      </c>
      <c r="K57" s="14">
        <v>21335479.137931</v>
      </c>
      <c r="L57" s="14">
        <v>22506074.530434798</v>
      </c>
      <c r="M57" s="14">
        <v>21913637.804597698</v>
      </c>
      <c r="N57" s="14">
        <v>24342583.852272701</v>
      </c>
      <c r="O57" s="14">
        <v>20537147.030303001</v>
      </c>
      <c r="P57" s="14">
        <v>21476486.122065701</v>
      </c>
      <c r="Q57" s="14">
        <v>27671180.876404501</v>
      </c>
      <c r="R57" s="14">
        <v>30646389.2439024</v>
      </c>
      <c r="S57" s="14">
        <v>28622289.082706802</v>
      </c>
      <c r="T57" s="14">
        <v>28666390.7647059</v>
      </c>
      <c r="U57" s="14">
        <v>43380611.135135099</v>
      </c>
      <c r="V57" s="14">
        <v>38915805.979591802</v>
      </c>
      <c r="W57" s="14">
        <v>44588227.226086996</v>
      </c>
      <c r="X57" s="14">
        <v>37653754.600000001</v>
      </c>
      <c r="Y57" s="14">
        <v>50744357.1315789</v>
      </c>
      <c r="Z57" s="14">
        <v>40826132.937142901</v>
      </c>
    </row>
    <row r="58" spans="1:29" ht="12.75" customHeight="1" x14ac:dyDescent="0.2">
      <c r="A58" s="6" t="s">
        <v>44</v>
      </c>
      <c r="B58" s="14"/>
      <c r="C58" s="14"/>
      <c r="D58" s="14"/>
      <c r="E58" s="14"/>
      <c r="F58" s="14"/>
      <c r="G58" s="14">
        <v>1185990.7037037001</v>
      </c>
      <c r="H58" s="14">
        <v>1893018.4797687901</v>
      </c>
      <c r="I58" s="14">
        <v>2153674.7673267298</v>
      </c>
      <c r="J58" s="14">
        <v>2612753.12</v>
      </c>
      <c r="K58" s="14">
        <v>3117771.9080459801</v>
      </c>
      <c r="L58" s="14">
        <v>3280202.6260869601</v>
      </c>
      <c r="M58" s="14">
        <v>1700466.2988505701</v>
      </c>
      <c r="N58" s="14">
        <v>2220891.0909090899</v>
      </c>
      <c r="O58" s="14">
        <v>3125151.3030303</v>
      </c>
      <c r="P58" s="14">
        <v>2523301.7417840399</v>
      </c>
      <c r="Q58" s="14">
        <v>2136705.0674157301</v>
      </c>
      <c r="R58" s="14">
        <v>2637370.1829268299</v>
      </c>
      <c r="S58" s="14">
        <v>3701458.9548872202</v>
      </c>
      <c r="T58" s="14">
        <v>2554291.4338235301</v>
      </c>
      <c r="U58" s="14">
        <v>4999591.7837837804</v>
      </c>
      <c r="V58" s="14">
        <v>3751951.4387755101</v>
      </c>
      <c r="W58" s="14">
        <v>3330105.1391304401</v>
      </c>
      <c r="X58" s="14">
        <v>3657453.6967741898</v>
      </c>
      <c r="Y58" s="14">
        <v>5554995.1118421098</v>
      </c>
      <c r="Z58" s="14">
        <v>4717747.5199999996</v>
      </c>
    </row>
    <row r="59" spans="1:29" s="15" customFormat="1" ht="12.75" customHeight="1" x14ac:dyDescent="0.2">
      <c r="A59" s="15" t="s">
        <v>45</v>
      </c>
      <c r="B59" s="16"/>
      <c r="C59" s="16"/>
      <c r="D59" s="16"/>
      <c r="E59" s="16"/>
      <c r="F59" s="16"/>
      <c r="G59" s="16">
        <f t="shared" ref="G59:M59" si="30">SUM(G56:G58)</f>
        <v>9868480.7301587295</v>
      </c>
      <c r="H59" s="16">
        <f t="shared" si="30"/>
        <v>13759490.560693622</v>
      </c>
      <c r="I59" s="16">
        <f t="shared" si="30"/>
        <v>14498313.04455444</v>
      </c>
      <c r="J59" s="16">
        <f t="shared" si="30"/>
        <v>21493515.986666672</v>
      </c>
      <c r="K59" s="16">
        <f t="shared" si="30"/>
        <v>29877453.436781581</v>
      </c>
      <c r="L59" s="16">
        <f t="shared" si="30"/>
        <v>29691802.800000019</v>
      </c>
      <c r="M59" s="16">
        <f t="shared" si="30"/>
        <v>27459345.540229879</v>
      </c>
      <c r="N59" s="16">
        <f t="shared" ref="N59:O59" si="31">SUM(N56:N58)</f>
        <v>31569330.06249997</v>
      </c>
      <c r="O59" s="16">
        <f t="shared" si="31"/>
        <v>28674786.737373702</v>
      </c>
      <c r="P59" s="16">
        <f t="shared" ref="P59:Q59" si="32">SUM(P56:P58)</f>
        <v>34799755.089201838</v>
      </c>
      <c r="Q59" s="16">
        <f t="shared" si="32"/>
        <v>36691806.348314613</v>
      </c>
      <c r="R59" s="16">
        <f t="shared" ref="R59:S59" si="33">SUM(R56:R58)</f>
        <v>42792205.341463387</v>
      </c>
      <c r="S59" s="16">
        <f t="shared" si="33"/>
        <v>38577069.526315823</v>
      </c>
      <c r="T59" s="16">
        <f t="shared" ref="T59:U59" si="34">SUM(T56:T58)</f>
        <v>42906777.808823533</v>
      </c>
      <c r="U59" s="16">
        <f t="shared" si="34"/>
        <v>63437377.054053977</v>
      </c>
      <c r="V59" s="16">
        <f t="shared" ref="V59:W59" si="35">SUM(V56:V58)</f>
        <v>59280327.23469381</v>
      </c>
      <c r="W59" s="16">
        <f t="shared" si="35"/>
        <v>61637381.286956541</v>
      </c>
      <c r="X59" s="16">
        <f t="shared" ref="X59" si="36">SUM(X56:X58)</f>
        <v>58876636.909677394</v>
      </c>
      <c r="Y59" s="16">
        <f t="shared" ref="Y59:Z59" si="37">SUM(Y56:Y58)</f>
        <v>72660927.184210509</v>
      </c>
      <c r="Z59" s="16">
        <f t="shared" si="37"/>
        <v>59913316.599999994</v>
      </c>
    </row>
    <row r="60" spans="1:29" ht="11.25" customHeight="1" x14ac:dyDescent="0.2">
      <c r="A60" s="12"/>
      <c r="B60" s="14"/>
      <c r="C60" s="14"/>
      <c r="D60" s="14"/>
      <c r="E60" s="14"/>
      <c r="F60" s="14"/>
      <c r="G60" s="14"/>
      <c r="H60" s="14"/>
      <c r="I60" s="14"/>
      <c r="J60" s="14"/>
      <c r="K60" s="14"/>
      <c r="L60" s="14"/>
      <c r="M60" s="14"/>
      <c r="N60" s="14"/>
      <c r="O60" s="14"/>
    </row>
    <row r="61" spans="1:29" x14ac:dyDescent="0.2">
      <c r="A61" s="12"/>
      <c r="B61" s="14"/>
      <c r="C61" s="14"/>
      <c r="D61" s="14"/>
      <c r="E61" s="14"/>
      <c r="F61" s="14"/>
      <c r="G61" s="14"/>
      <c r="H61" s="14"/>
      <c r="I61" s="14"/>
      <c r="J61" s="14"/>
      <c r="K61" s="14"/>
      <c r="L61" s="14"/>
      <c r="M61" s="14"/>
      <c r="N61" s="14"/>
      <c r="O61" s="14"/>
    </row>
    <row r="62" spans="1:29" ht="15" customHeight="1" x14ac:dyDescent="0.2">
      <c r="A62" s="11" t="s">
        <v>98</v>
      </c>
      <c r="B62" s="14"/>
      <c r="C62" s="14"/>
      <c r="D62" s="14"/>
      <c r="E62" s="14"/>
      <c r="F62" s="14"/>
      <c r="G62" s="14"/>
      <c r="H62" s="14"/>
      <c r="I62" s="14"/>
      <c r="J62" s="14"/>
      <c r="K62" s="14"/>
      <c r="L62" s="14"/>
      <c r="M62" s="14"/>
      <c r="N62" s="14"/>
      <c r="O62" s="14"/>
    </row>
    <row r="63" spans="1:29" s="28" customFormat="1" ht="12.75" customHeight="1" x14ac:dyDescent="0.2">
      <c r="A63" s="28" t="s">
        <v>47</v>
      </c>
      <c r="G63" s="28">
        <f t="shared" ref="G63:M63" si="38">(G45+G42)*100/G59</f>
        <v>-0.50445696208435487</v>
      </c>
      <c r="H63" s="28">
        <f t="shared" si="38"/>
        <v>3.7158895233278142</v>
      </c>
      <c r="I63" s="28">
        <f t="shared" si="38"/>
        <v>8.7256864488026036</v>
      </c>
      <c r="J63" s="28">
        <f t="shared" si="38"/>
        <v>5.8270667648960002</v>
      </c>
      <c r="K63" s="28">
        <f t="shared" si="38"/>
        <v>4.7518650773437754</v>
      </c>
      <c r="L63" s="28">
        <f t="shared" si="38"/>
        <v>5.6041280012226462</v>
      </c>
      <c r="M63" s="28">
        <f t="shared" si="38"/>
        <v>6.627667376633565</v>
      </c>
      <c r="N63" s="28">
        <f t="shared" ref="N63:O63" si="39">(N45+N42)*100/N59</f>
        <v>4.2270790218454737</v>
      </c>
      <c r="O63" s="28">
        <f t="shared" si="39"/>
        <v>6.9955796492116127</v>
      </c>
      <c r="P63" s="28">
        <f t="shared" ref="P63:Q63" si="40">(P45+P42)*100/P59</f>
        <v>5.0105168607498776</v>
      </c>
      <c r="Q63" s="28">
        <f t="shared" si="40"/>
        <v>-0.58087767392170719</v>
      </c>
      <c r="R63" s="28">
        <f t="shared" ref="R63:S63" si="41">(R45+R42)*100/R59</f>
        <v>1.847057675825811</v>
      </c>
      <c r="S63" s="28">
        <f t="shared" si="41"/>
        <v>4.9010381892400874</v>
      </c>
      <c r="T63" s="28">
        <f t="shared" ref="T63:U63" si="42">(T45+T42)*100/T59</f>
        <v>6.5337500354491267</v>
      </c>
      <c r="U63" s="28">
        <f t="shared" si="42"/>
        <v>3.1343502062897541</v>
      </c>
      <c r="V63" s="28">
        <f t="shared" ref="V63:W63" si="43">(V45+V42)*100/V59</f>
        <v>3.4993932251574469</v>
      </c>
      <c r="W63" s="28">
        <f t="shared" si="43"/>
        <v>4.9136766587976828</v>
      </c>
      <c r="X63" s="28">
        <f t="shared" ref="X63" si="44">(X45+X42)*100/X59</f>
        <v>4.9452462474819443</v>
      </c>
      <c r="Y63" s="28">
        <f t="shared" ref="Y63:Z63" si="45">(Y45+Y42)*100/Y59</f>
        <v>3.5235693928026341</v>
      </c>
      <c r="Z63" s="28">
        <f t="shared" si="45"/>
        <v>5.3611473651680503</v>
      </c>
    </row>
    <row r="64" spans="1:29" s="28" customFormat="1" ht="12.75" customHeight="1" x14ac:dyDescent="0.2">
      <c r="A64" s="28" t="s">
        <v>57</v>
      </c>
      <c r="B64" s="28">
        <f t="shared" ref="B64:M64" si="46">(B38/B14)*100</f>
        <v>9.7091686514340818</v>
      </c>
      <c r="C64" s="28">
        <f t="shared" si="46"/>
        <v>9.7168127422443984</v>
      </c>
      <c r="D64" s="28">
        <f t="shared" si="46"/>
        <v>10.496657873763501</v>
      </c>
      <c r="E64" s="28">
        <f t="shared" si="46"/>
        <v>13.471022091959744</v>
      </c>
      <c r="F64" s="28">
        <f t="shared" si="46"/>
        <v>8.1044636041982905</v>
      </c>
      <c r="G64" s="28">
        <f t="shared" si="46"/>
        <v>-3.6731376555691737</v>
      </c>
      <c r="H64" s="28">
        <f t="shared" si="46"/>
        <v>8.2536949938656221</v>
      </c>
      <c r="I64" s="28">
        <f t="shared" si="46"/>
        <v>16.61166945388911</v>
      </c>
      <c r="J64" s="28">
        <f t="shared" si="46"/>
        <v>13.633892818542954</v>
      </c>
      <c r="K64" s="28">
        <f t="shared" si="46"/>
        <v>11.894929212033443</v>
      </c>
      <c r="L64" s="28">
        <f t="shared" si="46"/>
        <v>14.695832601892143</v>
      </c>
      <c r="M64" s="28">
        <f t="shared" si="46"/>
        <v>16.626839330579184</v>
      </c>
      <c r="N64" s="28">
        <f t="shared" ref="N64:O64" si="47">(N38/N14)*100</f>
        <v>13.730539080275916</v>
      </c>
      <c r="O64" s="28">
        <f t="shared" si="47"/>
        <v>20.07629428667132</v>
      </c>
      <c r="P64" s="28">
        <f t="shared" ref="P64:Q64" si="48">(P38/P14)*100</f>
        <v>15.303882131197435</v>
      </c>
      <c r="Q64" s="28">
        <f t="shared" si="48"/>
        <v>-4.5876655685184975</v>
      </c>
      <c r="R64" s="28">
        <f t="shared" ref="R64:S64" si="49">(R38/R14)*100</f>
        <v>7.5016063540900495</v>
      </c>
      <c r="S64" s="28">
        <f t="shared" si="49"/>
        <v>17.767883636656563</v>
      </c>
      <c r="T64" s="28">
        <f t="shared" ref="T64:U64" si="50">(T38/T14)*100</f>
        <v>22.317803524384562</v>
      </c>
      <c r="U64" s="28">
        <f t="shared" si="50"/>
        <v>12.873510420132833</v>
      </c>
      <c r="V64" s="28">
        <f t="shared" ref="V64:W64" si="51">(V38/V14)*100</f>
        <v>15.400105250665391</v>
      </c>
      <c r="W64" s="28">
        <f t="shared" si="51"/>
        <v>20.345909081865326</v>
      </c>
      <c r="X64" s="28">
        <f t="shared" ref="X64" si="52">(X38/X14)*100</f>
        <v>21.936747088735526</v>
      </c>
      <c r="Y64" s="28">
        <f t="shared" ref="Y64:Z64" si="53">(Y38/Y14)*100</f>
        <v>16.686915939439192</v>
      </c>
      <c r="Z64" s="28">
        <f t="shared" si="53"/>
        <v>19.699797632021156</v>
      </c>
    </row>
    <row r="65" spans="1:26" s="28" customFormat="1" ht="12.75" customHeight="1" x14ac:dyDescent="0.2">
      <c r="A65" s="28" t="s">
        <v>99</v>
      </c>
      <c r="G65" s="28">
        <f>IF(G56&gt;0,(G45/G56)*100," ")</f>
        <v>-76.383832280998703</v>
      </c>
      <c r="H65" s="28">
        <f t="shared" ref="H65:M65" si="54">IF(H56&gt;0,(H45/H56)*100," ")</f>
        <v>-1.5358545221127009</v>
      </c>
      <c r="I65" s="28">
        <f t="shared" si="54"/>
        <v>46.961347004232387</v>
      </c>
      <c r="J65" s="28">
        <f t="shared" si="54"/>
        <v>14.329348864006954</v>
      </c>
      <c r="K65" s="28">
        <f t="shared" si="54"/>
        <v>2.5853888559849501</v>
      </c>
      <c r="L65" s="28">
        <f t="shared" si="54"/>
        <v>-10.550307508682033</v>
      </c>
      <c r="M65" s="28">
        <f t="shared" si="54"/>
        <v>19.615906066673041</v>
      </c>
      <c r="N65" s="28">
        <f t="shared" ref="N65:O65" si="55">IF(N56&gt;0,(N45/N56)*100," ")</f>
        <v>-3.1912970059643636E-2</v>
      </c>
      <c r="O65" s="28">
        <f t="shared" si="55"/>
        <v>19.065873170855578</v>
      </c>
      <c r="P65" s="28">
        <f t="shared" ref="P65:Q65" si="56">IF(P56&gt;0,(P45/P56)*100," ")</f>
        <v>6.7149823410239868</v>
      </c>
      <c r="Q65" s="28">
        <f t="shared" si="56"/>
        <v>-26.987234651871749</v>
      </c>
      <c r="R65" s="28">
        <f t="shared" ref="R65:S65" si="57">IF(R56&gt;0,(R45/R56)*100," ")</f>
        <v>-7.008990588489139</v>
      </c>
      <c r="S65" s="28">
        <f t="shared" si="57"/>
        <v>10.13147601734449</v>
      </c>
      <c r="T65" s="28">
        <f t="shared" ref="T65:U65" si="58">IF(T56&gt;0,(T45/T56)*100," ")</f>
        <v>15.229113063798366</v>
      </c>
      <c r="U65" s="28">
        <f t="shared" si="58"/>
        <v>3.1976362452643583</v>
      </c>
      <c r="V65" s="28">
        <f t="shared" ref="V65:W65" si="59">IF(V56&gt;0,(V45/V56)*100," ")</f>
        <v>4.5294198858796344</v>
      </c>
      <c r="W65" s="28">
        <f t="shared" si="59"/>
        <v>10.373173758085152</v>
      </c>
      <c r="X65" s="28">
        <f t="shared" ref="X65" si="60">IF(X56&gt;0,(X45/X56)*100," ")</f>
        <v>10.414849100392301</v>
      </c>
      <c r="Y65" s="28">
        <f t="shared" ref="Y65:Z65" si="61">IF(Y56&gt;0,(Y45/Y56)*100," ")</f>
        <v>7.0104165203072641</v>
      </c>
      <c r="Z65" s="28">
        <f t="shared" si="61"/>
        <v>13.131064005463916</v>
      </c>
    </row>
    <row r="66" spans="1:26" s="28" customFormat="1" ht="12.75" customHeight="1" x14ac:dyDescent="0.2">
      <c r="A66" s="28" t="s">
        <v>100</v>
      </c>
      <c r="G66" s="28">
        <f>(G53/G58)*100</f>
        <v>116.44650328125429</v>
      </c>
      <c r="H66" s="28">
        <f t="shared" ref="H66:M66" si="62">(H53/H58)*100</f>
        <v>94.697741760241058</v>
      </c>
      <c r="I66" s="28">
        <f t="shared" si="62"/>
        <v>126.91014832182907</v>
      </c>
      <c r="J66" s="28">
        <f t="shared" si="62"/>
        <v>147.73117203919634</v>
      </c>
      <c r="K66" s="28">
        <f t="shared" si="62"/>
        <v>163.1544293663647</v>
      </c>
      <c r="L66" s="28">
        <f t="shared" si="62"/>
        <v>167.51517115981324</v>
      </c>
      <c r="M66" s="28">
        <f t="shared" si="62"/>
        <v>181.57751124762521</v>
      </c>
      <c r="N66" s="28">
        <f t="shared" ref="N66:O66" si="63">(N53/N58)*100</f>
        <v>239.9282636429063</v>
      </c>
      <c r="O66" s="28">
        <f t="shared" si="63"/>
        <v>140.14973413214531</v>
      </c>
      <c r="P66" s="28">
        <f t="shared" ref="P66:Q66" si="64">(P53/P58)*100</f>
        <v>253.15649801863361</v>
      </c>
      <c r="Q66" s="28">
        <f t="shared" si="64"/>
        <v>283.47402091336147</v>
      </c>
      <c r="R66" s="28">
        <f t="shared" ref="R66:S66" si="65">(R53/R58)*100</f>
        <v>190.28860858739279</v>
      </c>
      <c r="S66" s="28">
        <f t="shared" si="65"/>
        <v>124.29917631280027</v>
      </c>
      <c r="T66" s="28">
        <f t="shared" ref="T66:U66" si="66">(T53/T58)*100</f>
        <v>359.88545113819185</v>
      </c>
      <c r="U66" s="28">
        <f t="shared" si="66"/>
        <v>205.35317092411069</v>
      </c>
      <c r="V66" s="28">
        <f t="shared" ref="V66:W66" si="67">(V53/V58)*100</f>
        <v>181.97114709077334</v>
      </c>
      <c r="W66" s="28">
        <f t="shared" si="67"/>
        <v>205.76003330836176</v>
      </c>
      <c r="X66" s="28">
        <f t="shared" ref="X66" si="68">(X53/X58)*100</f>
        <v>209.2578751461117</v>
      </c>
      <c r="Y66" s="28">
        <f t="shared" ref="Y66:Z66" si="69">(Y53/Y58)*100</f>
        <v>201.21968047541651</v>
      </c>
      <c r="Z66" s="28">
        <f t="shared" si="69"/>
        <v>210.76079216961344</v>
      </c>
    </row>
    <row r="67" spans="1:26" s="28" customFormat="1" ht="12.75" customHeight="1" x14ac:dyDescent="0.2">
      <c r="A67" s="28" t="s">
        <v>101</v>
      </c>
      <c r="G67" s="28">
        <f>(G56/G$59)*100</f>
        <v>7.7014129177230046</v>
      </c>
      <c r="H67" s="28">
        <f t="shared" ref="H67:M67" si="70">(H56/H$59)*100</f>
        <v>8.6439104356089906</v>
      </c>
      <c r="I67" s="28">
        <f t="shared" si="70"/>
        <v>10.937395828504423</v>
      </c>
      <c r="J67" s="28">
        <f t="shared" si="70"/>
        <v>15.748102957033257</v>
      </c>
      <c r="K67" s="28">
        <f t="shared" si="70"/>
        <v>18.154835057418129</v>
      </c>
      <c r="L67" s="28">
        <f t="shared" si="70"/>
        <v>13.153548370859641</v>
      </c>
      <c r="M67" s="28">
        <f t="shared" si="70"/>
        <v>14.003397973007258</v>
      </c>
      <c r="N67" s="28">
        <f t="shared" ref="N67:O67" si="71">(N56/N$59)*100</f>
        <v>15.856703672227901</v>
      </c>
      <c r="O67" s="28">
        <f t="shared" si="71"/>
        <v>17.480473176483297</v>
      </c>
      <c r="P67" s="28">
        <f t="shared" ref="P67:Q67" si="72">(P56/P$59)*100</f>
        <v>31.034606989815472</v>
      </c>
      <c r="Q67" s="28">
        <f t="shared" si="72"/>
        <v>18.761464996150519</v>
      </c>
      <c r="R67" s="28">
        <f t="shared" ref="R67:S67" si="73">(R56/R$59)*100</f>
        <v>22.220041801446879</v>
      </c>
      <c r="S67" s="28">
        <f t="shared" si="73"/>
        <v>16.209944315381499</v>
      </c>
      <c r="T67" s="28">
        <f t="shared" ref="T67:U67" si="74">(T56/T$59)*100</f>
        <v>27.236013066194221</v>
      </c>
      <c r="U67" s="28">
        <f t="shared" si="74"/>
        <v>23.735492913436698</v>
      </c>
      <c r="V67" s="28">
        <f t="shared" ref="V67:W67" si="75">(V56/V$59)*100</f>
        <v>28.023748503540642</v>
      </c>
      <c r="W67" s="28">
        <f t="shared" si="75"/>
        <v>22.2576764867236</v>
      </c>
      <c r="X67" s="28">
        <f t="shared" ref="X67" si="76">(X56/X$59)*100</f>
        <v>29.834293422449232</v>
      </c>
      <c r="Y67" s="28">
        <f t="shared" ref="Y67:Z67" si="77">(Y56/Y$59)*100</f>
        <v>22.51770734952159</v>
      </c>
      <c r="Z67" s="28">
        <f t="shared" si="77"/>
        <v>23.983710063644018</v>
      </c>
    </row>
    <row r="68" spans="1:26" s="28" customFormat="1" ht="12.75" customHeight="1" x14ac:dyDescent="0.2">
      <c r="A68" s="28" t="s">
        <v>108</v>
      </c>
      <c r="G68" s="28">
        <f t="shared" ref="G68:M69" si="78">(G57/G$59)*100</f>
        <v>80.280620627934809</v>
      </c>
      <c r="H68" s="28">
        <f t="shared" si="78"/>
        <v>77.598178459916483</v>
      </c>
      <c r="I68" s="28">
        <f t="shared" si="78"/>
        <v>74.207946524717499</v>
      </c>
      <c r="J68" s="28">
        <f t="shared" si="78"/>
        <v>72.095890917115568</v>
      </c>
      <c r="K68" s="28">
        <f t="shared" si="78"/>
        <v>71.409965320756839</v>
      </c>
      <c r="L68" s="28">
        <f t="shared" si="78"/>
        <v>75.798949231990662</v>
      </c>
      <c r="M68" s="28">
        <f t="shared" si="78"/>
        <v>79.803933318413115</v>
      </c>
      <c r="N68" s="28">
        <f t="shared" ref="N68:O68" si="79">(N57/N$59)*100</f>
        <v>77.108332055447534</v>
      </c>
      <c r="O68" s="28">
        <f t="shared" si="79"/>
        <v>71.620923351229706</v>
      </c>
      <c r="P68" s="28">
        <f t="shared" ref="P68:Q68" si="80">(P57/P$59)*100</f>
        <v>61.714474906548212</v>
      </c>
      <c r="Q68" s="28">
        <f t="shared" si="80"/>
        <v>75.415150221067108</v>
      </c>
      <c r="R68" s="28">
        <f t="shared" ref="R68:S68" si="81">(R57/R$59)*100</f>
        <v>71.616755900653871</v>
      </c>
      <c r="S68" s="28">
        <f t="shared" si="81"/>
        <v>74.195083852032241</v>
      </c>
      <c r="T68" s="28">
        <f t="shared" ref="T68:U68" si="82">(T57/T$59)*100</f>
        <v>66.81086818598348</v>
      </c>
      <c r="U68" s="28">
        <f t="shared" si="82"/>
        <v>68.383361906926226</v>
      </c>
      <c r="V68" s="28">
        <f t="shared" ref="V68:W68" si="83">(V57/V$59)*100</f>
        <v>65.647083602494575</v>
      </c>
      <c r="W68" s="28">
        <f t="shared" si="83"/>
        <v>72.339587268485374</v>
      </c>
      <c r="X68" s="28">
        <f t="shared" ref="X68" si="84">(X57/X$59)*100</f>
        <v>63.953643713999156</v>
      </c>
      <c r="Y68" s="28">
        <f t="shared" ref="Y68:Z68" si="85">(Y57/Y$59)*100</f>
        <v>69.837200126735837</v>
      </c>
      <c r="Z68" s="28">
        <f t="shared" si="85"/>
        <v>68.142001234401533</v>
      </c>
    </row>
    <row r="69" spans="1:26" s="28" customFormat="1" ht="12.75" customHeight="1" x14ac:dyDescent="0.2">
      <c r="A69" s="28" t="s">
        <v>109</v>
      </c>
      <c r="G69" s="28">
        <f t="shared" si="78"/>
        <v>12.017966454342197</v>
      </c>
      <c r="H69" s="28">
        <f t="shared" si="78"/>
        <v>13.757911104474513</v>
      </c>
      <c r="I69" s="28">
        <f t="shared" si="78"/>
        <v>14.85465764677808</v>
      </c>
      <c r="J69" s="28">
        <f t="shared" si="78"/>
        <v>12.156006125851166</v>
      </c>
      <c r="K69" s="28">
        <f t="shared" si="78"/>
        <v>10.435199621825026</v>
      </c>
      <c r="L69" s="28">
        <f t="shared" si="78"/>
        <v>11.047502397149687</v>
      </c>
      <c r="M69" s="28">
        <f t="shared" si="78"/>
        <v>6.1926687085796228</v>
      </c>
      <c r="N69" s="28">
        <f t="shared" ref="N69:O69" si="86">(N58/N$59)*100</f>
        <v>7.0349642723245607</v>
      </c>
      <c r="O69" s="28">
        <f t="shared" si="86"/>
        <v>10.898603472286991</v>
      </c>
      <c r="P69" s="28">
        <f t="shared" ref="P69:Q69" si="87">(P58/P$59)*100</f>
        <v>7.2509181036363266</v>
      </c>
      <c r="Q69" s="28">
        <f t="shared" si="87"/>
        <v>5.8233847827823739</v>
      </c>
      <c r="R69" s="28">
        <f t="shared" ref="R69:S69" si="88">(R58/R$59)*100</f>
        <v>6.1632022978992334</v>
      </c>
      <c r="S69" s="28">
        <f t="shared" si="88"/>
        <v>9.594971832586257</v>
      </c>
      <c r="T69" s="28">
        <f t="shared" ref="T69:U69" si="89">(T58/T$59)*100</f>
        <v>5.9531187478222956</v>
      </c>
      <c r="U69" s="28">
        <f t="shared" si="89"/>
        <v>7.8811451796370902</v>
      </c>
      <c r="V69" s="28">
        <f t="shared" ref="V69:W69" si="90">(V58/V$59)*100</f>
        <v>6.3291678939647964</v>
      </c>
      <c r="W69" s="28">
        <f t="shared" si="90"/>
        <v>5.4027362447910221</v>
      </c>
      <c r="X69" s="28">
        <f t="shared" ref="X69" si="91">(X58/X$59)*100</f>
        <v>6.2120628635516102</v>
      </c>
      <c r="Y69" s="28">
        <f t="shared" ref="Y69:Z69" si="92">(Y58/Y$59)*100</f>
        <v>7.6450925237425693</v>
      </c>
      <c r="Z69" s="28">
        <f t="shared" si="92"/>
        <v>7.8742887019544501</v>
      </c>
    </row>
    <row r="70" spans="1:26" ht="12.75" customHeight="1" x14ac:dyDescent="0.2">
      <c r="A70" s="28" t="s">
        <v>102</v>
      </c>
      <c r="G70" s="48">
        <f>(G52/(G56+G57))*100</f>
        <v>97.753478559656486</v>
      </c>
      <c r="H70" s="48">
        <f t="shared" ref="H70:M70" si="93">(H52/(H56+H57))*100</f>
        <v>100.84585146823137</v>
      </c>
      <c r="I70" s="48">
        <f t="shared" si="93"/>
        <v>95.305191928332761</v>
      </c>
      <c r="J70" s="48">
        <f t="shared" si="93"/>
        <v>93.394876597553278</v>
      </c>
      <c r="K70" s="48">
        <f t="shared" si="93"/>
        <v>92.641874099447705</v>
      </c>
      <c r="L70" s="48">
        <f t="shared" si="93"/>
        <v>91.614917677048709</v>
      </c>
      <c r="M70" s="48">
        <f t="shared" si="93"/>
        <v>94.614679958674202</v>
      </c>
      <c r="N70" s="48">
        <f t="shared" ref="N70:O70" si="94">(N52/(N56+N57))*100</f>
        <v>89.41117671056621</v>
      </c>
      <c r="O70" s="48">
        <f t="shared" si="94"/>
        <v>95.089010398530789</v>
      </c>
      <c r="P70" s="48">
        <f t="shared" ref="P70:Q70" si="95">(P52/(P56+P57))*100</f>
        <v>88.026563697808584</v>
      </c>
      <c r="Q70" s="48">
        <f t="shared" si="95"/>
        <v>88.654934996777982</v>
      </c>
      <c r="R70" s="48">
        <f t="shared" ref="R70:S70" si="96">(R52/(R56+R57))*100</f>
        <v>94.069842817030917</v>
      </c>
      <c r="S70" s="48">
        <f t="shared" si="96"/>
        <v>97.421051494562661</v>
      </c>
      <c r="T70" s="48">
        <f t="shared" ref="T70:U70" si="97">(T52/(T56+T57))*100</f>
        <v>83.549385892887258</v>
      </c>
      <c r="U70" s="48">
        <f t="shared" si="97"/>
        <v>90.9866048942189</v>
      </c>
      <c r="V70" s="48">
        <f t="shared" ref="V70:W70" si="98">(V52/(V56+V57))*100</f>
        <v>94.461358560249721</v>
      </c>
      <c r="W70" s="48">
        <f t="shared" si="98"/>
        <v>93.959724176758499</v>
      </c>
      <c r="X70" s="48">
        <f t="shared" ref="X70" si="99">(X52/(X56+X57))*100</f>
        <v>92.763282683589864</v>
      </c>
      <c r="Y70" s="48">
        <f t="shared" ref="Y70:Z70" si="100">(Y52/(Y56+Y57))*100</f>
        <v>91.621086051576015</v>
      </c>
      <c r="Z70" s="48">
        <f t="shared" si="100"/>
        <v>90.53290941136845</v>
      </c>
    </row>
    <row r="72" spans="1:26" s="12" customFormat="1" ht="12.75" customHeight="1" x14ac:dyDescent="0.2">
      <c r="A72" s="12" t="s">
        <v>48</v>
      </c>
      <c r="G72" s="12">
        <v>235</v>
      </c>
      <c r="H72" s="12">
        <v>215</v>
      </c>
      <c r="I72" s="12">
        <v>229</v>
      </c>
      <c r="J72" s="12">
        <v>227</v>
      </c>
      <c r="K72" s="27">
        <v>232.48275862068999</v>
      </c>
      <c r="L72" s="27">
        <v>214.573913043478</v>
      </c>
      <c r="M72" s="27">
        <v>173.22413793103399</v>
      </c>
      <c r="N72" s="27">
        <v>186.00568181818201</v>
      </c>
      <c r="O72" s="27">
        <v>166.71717171717199</v>
      </c>
      <c r="P72" s="27">
        <v>144.413145539906</v>
      </c>
      <c r="Q72" s="27">
        <v>141.876404494382</v>
      </c>
      <c r="R72" s="27">
        <v>122.682926829268</v>
      </c>
      <c r="S72" s="27">
        <v>156</v>
      </c>
      <c r="T72" s="12">
        <v>113</v>
      </c>
      <c r="U72" s="12">
        <v>148</v>
      </c>
      <c r="V72" s="29">
        <v>135.41836734693899</v>
      </c>
      <c r="W72" s="29">
        <v>126.939130434783</v>
      </c>
      <c r="X72" s="29">
        <v>121.322580645161</v>
      </c>
      <c r="Y72" s="29">
        <v>153.23684210526301</v>
      </c>
      <c r="Z72" s="29">
        <v>95.6</v>
      </c>
    </row>
    <row r="73" spans="1:26" x14ac:dyDescent="0.2">
      <c r="B73" s="14"/>
      <c r="C73" s="14"/>
      <c r="D73" s="14"/>
      <c r="E73" s="14"/>
      <c r="F73" s="14"/>
      <c r="G73" s="14"/>
    </row>
    <row r="74" spans="1:26" s="12" customFormat="1" ht="12.75" customHeight="1" x14ac:dyDescent="0.2">
      <c r="A74" s="12" t="s">
        <v>11</v>
      </c>
      <c r="B74" s="13">
        <v>41</v>
      </c>
      <c r="C74" s="13">
        <v>50</v>
      </c>
      <c r="D74" s="13">
        <v>52</v>
      </c>
      <c r="E74" s="13">
        <v>64</v>
      </c>
      <c r="F74" s="13">
        <v>71</v>
      </c>
      <c r="G74" s="13">
        <v>71</v>
      </c>
      <c r="H74" s="13">
        <v>102</v>
      </c>
      <c r="I74" s="12">
        <v>125</v>
      </c>
      <c r="J74" s="12">
        <v>99</v>
      </c>
      <c r="K74" s="27">
        <v>70</v>
      </c>
      <c r="L74" s="27">
        <v>77</v>
      </c>
      <c r="M74" s="27">
        <v>62</v>
      </c>
      <c r="N74" s="27">
        <v>61</v>
      </c>
      <c r="O74" s="27">
        <v>55</v>
      </c>
      <c r="P74" s="27">
        <v>68</v>
      </c>
      <c r="Q74" s="27">
        <v>49</v>
      </c>
      <c r="R74" s="27">
        <v>37</v>
      </c>
      <c r="S74" s="27">
        <v>35</v>
      </c>
      <c r="T74" s="12">
        <v>34</v>
      </c>
      <c r="U74" s="12">
        <v>31</v>
      </c>
      <c r="V74" s="12">
        <v>26</v>
      </c>
      <c r="W74" s="12">
        <v>33</v>
      </c>
      <c r="X74" s="12">
        <v>38</v>
      </c>
      <c r="Y74" s="12">
        <v>41</v>
      </c>
      <c r="Z74" s="12">
        <v>38</v>
      </c>
    </row>
    <row r="75" spans="1:26" s="12" customFormat="1" ht="12.75" customHeight="1" x14ac:dyDescent="0.2">
      <c r="A75" s="12" t="s">
        <v>52</v>
      </c>
      <c r="B75" s="13">
        <v>123</v>
      </c>
      <c r="C75" s="13">
        <v>123</v>
      </c>
      <c r="D75" s="13">
        <v>111</v>
      </c>
      <c r="E75" s="13">
        <v>107</v>
      </c>
      <c r="F75" s="13">
        <v>177</v>
      </c>
      <c r="G75" s="13">
        <v>189</v>
      </c>
      <c r="H75" s="13">
        <v>173</v>
      </c>
      <c r="I75" s="12">
        <v>202</v>
      </c>
      <c r="J75" s="12">
        <v>150</v>
      </c>
      <c r="K75" s="27">
        <v>87</v>
      </c>
      <c r="L75" s="27">
        <v>115</v>
      </c>
      <c r="M75" s="27">
        <v>174</v>
      </c>
      <c r="N75" s="27">
        <v>176</v>
      </c>
      <c r="O75" s="27">
        <v>198</v>
      </c>
      <c r="P75" s="27">
        <v>213</v>
      </c>
      <c r="Q75" s="27">
        <v>178</v>
      </c>
      <c r="R75" s="27">
        <v>164</v>
      </c>
      <c r="S75" s="27">
        <v>133</v>
      </c>
      <c r="T75" s="12">
        <v>136</v>
      </c>
      <c r="U75" s="12">
        <v>111</v>
      </c>
      <c r="V75" s="12">
        <v>98</v>
      </c>
      <c r="W75" s="12">
        <v>115</v>
      </c>
      <c r="X75" s="12">
        <v>155</v>
      </c>
      <c r="Y75" s="12">
        <v>152</v>
      </c>
      <c r="Z75" s="12">
        <v>175</v>
      </c>
    </row>
    <row r="76" spans="1:26" x14ac:dyDescent="0.2">
      <c r="A76" s="52"/>
      <c r="B76" s="59"/>
      <c r="C76" s="59"/>
      <c r="D76" s="59"/>
      <c r="E76" s="59"/>
      <c r="F76" s="59"/>
      <c r="G76" s="59"/>
      <c r="H76" s="59"/>
      <c r="I76" s="52"/>
      <c r="J76" s="52"/>
      <c r="K76" s="52"/>
      <c r="L76" s="52"/>
      <c r="M76" s="52"/>
      <c r="N76" s="52"/>
      <c r="O76" s="52"/>
      <c r="P76" s="52"/>
      <c r="Q76" s="52"/>
      <c r="R76" s="52"/>
      <c r="S76" s="52"/>
      <c r="T76" s="52"/>
      <c r="U76" s="52"/>
      <c r="V76" s="52"/>
      <c r="W76" s="52"/>
      <c r="X76" s="52"/>
      <c r="Y76" s="52"/>
      <c r="Z76" s="52"/>
    </row>
    <row r="77" spans="1:26" x14ac:dyDescent="0.2">
      <c r="B77" s="14"/>
      <c r="C77" s="14"/>
      <c r="D77" s="14"/>
      <c r="E77" s="14"/>
      <c r="F77" s="14"/>
      <c r="G77" s="14"/>
      <c r="H77" s="14"/>
      <c r="L77" s="14"/>
    </row>
    <row r="78" spans="1:26" x14ac:dyDescent="0.2">
      <c r="B78" s="14"/>
      <c r="C78" s="14"/>
      <c r="D78" s="14"/>
      <c r="E78" s="14"/>
      <c r="F78" s="14"/>
      <c r="G78" s="14"/>
      <c r="H78" s="14"/>
      <c r="L78" s="14"/>
    </row>
    <row r="79" spans="1:26" x14ac:dyDescent="0.2">
      <c r="B79" s="14"/>
      <c r="C79" s="14"/>
      <c r="D79" s="14"/>
      <c r="E79" s="14"/>
      <c r="F79" s="14"/>
      <c r="G79" s="14"/>
      <c r="H79" s="14"/>
    </row>
    <row r="80" spans="1:26" x14ac:dyDescent="0.2">
      <c r="B80" s="14"/>
      <c r="C80" s="14"/>
      <c r="D80" s="14"/>
      <c r="E80" s="14"/>
      <c r="F80" s="14"/>
      <c r="G80" s="14"/>
      <c r="H80" s="14"/>
    </row>
  </sheetData>
  <phoneticPr fontId="0" type="noConversion"/>
  <pageMargins left="0.78740157480314965" right="0.78740157480314965" top="0.98425196850393704" bottom="0.98425196850393704" header="0.51181102362204722" footer="0.51181102362204722"/>
  <pageSetup paperSize="9" scale="48" fitToWidth="0" orientation="landscape" r:id="rId1"/>
  <headerFooter alignWithMargins="0">
    <oddHeader>&amp;A</oddHeader>
    <oddFooter>Side &amp;P</oddFooter>
  </headerFooter>
  <ignoredErrors>
    <ignoredError sqref="R63:R64 R66:R70"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11.42578125" defaultRowHeight="12" x14ac:dyDescent="0.2"/>
  <cols>
    <col min="1" max="1" width="62.85546875" style="6" customWidth="1"/>
    <col min="2" max="21" width="12.7109375" style="6" customWidth="1"/>
    <col min="22" max="29" width="14" style="6" bestFit="1" customWidth="1"/>
    <col min="30" max="39" width="14" style="6" customWidth="1"/>
    <col min="40" max="16384" width="11.42578125" style="6"/>
  </cols>
  <sheetData>
    <row r="1" spans="1:39" ht="20.25" x14ac:dyDescent="0.3">
      <c r="A1" s="1" t="s">
        <v>21</v>
      </c>
    </row>
    <row r="3" spans="1:39" ht="18" x14ac:dyDescent="0.25">
      <c r="A3" s="4" t="s">
        <v>15</v>
      </c>
    </row>
    <row r="4" spans="1:39" ht="15" x14ac:dyDescent="0.2">
      <c r="A4" s="90" t="s">
        <v>147</v>
      </c>
    </row>
    <row r="5" spans="1:39" x14ac:dyDescent="0.2">
      <c r="A5" s="55"/>
    </row>
    <row r="6" spans="1:39" ht="12" customHeight="1" x14ac:dyDescent="0.2">
      <c r="A6" s="6" t="s">
        <v>53</v>
      </c>
    </row>
    <row r="7" spans="1:39" ht="12" customHeight="1" x14ac:dyDescent="0.2">
      <c r="A7" s="6" t="s">
        <v>113</v>
      </c>
    </row>
    <row r="8" spans="1:39" ht="12" customHeight="1" x14ac:dyDescent="0.2">
      <c r="A8" s="6" t="s">
        <v>152</v>
      </c>
    </row>
    <row r="9" spans="1:39" ht="12" customHeight="1" x14ac:dyDescent="0.2">
      <c r="A9" s="7" t="s">
        <v>153</v>
      </c>
    </row>
    <row r="10" spans="1:39" ht="37.5" customHeight="1" x14ac:dyDescent="0.2">
      <c r="A10" s="8" t="s">
        <v>14</v>
      </c>
    </row>
    <row r="12" spans="1:39" ht="13.5" customHeight="1" x14ac:dyDescent="0.2">
      <c r="A12" s="9" t="s">
        <v>0</v>
      </c>
      <c r="B12" s="10">
        <v>1985</v>
      </c>
      <c r="C12" s="10">
        <v>1986</v>
      </c>
      <c r="D12" s="10">
        <v>1987</v>
      </c>
      <c r="E12" s="10">
        <v>1988</v>
      </c>
      <c r="F12" s="10">
        <v>1989</v>
      </c>
      <c r="G12" s="10">
        <v>1990</v>
      </c>
      <c r="H12" s="10">
        <v>1991</v>
      </c>
      <c r="I12" s="10">
        <v>1992</v>
      </c>
      <c r="J12" s="10">
        <v>1993</v>
      </c>
      <c r="K12" s="10">
        <v>1994</v>
      </c>
      <c r="L12" s="10">
        <v>1995</v>
      </c>
      <c r="M12" s="10">
        <v>1996</v>
      </c>
      <c r="N12" s="10">
        <v>1997</v>
      </c>
      <c r="O12" s="10">
        <v>1998</v>
      </c>
      <c r="P12" s="10">
        <v>1999</v>
      </c>
      <c r="Q12" s="10">
        <v>2000</v>
      </c>
      <c r="R12" s="10">
        <v>2001</v>
      </c>
      <c r="S12" s="10">
        <v>2002</v>
      </c>
      <c r="T12" s="10">
        <v>2003</v>
      </c>
      <c r="U12" s="10">
        <v>2004</v>
      </c>
      <c r="V12" s="10">
        <v>2005</v>
      </c>
      <c r="W12" s="10">
        <v>2006</v>
      </c>
      <c r="X12" s="10">
        <v>2007</v>
      </c>
      <c r="Y12" s="10">
        <v>2008</v>
      </c>
      <c r="Z12" s="10">
        <v>2009</v>
      </c>
      <c r="AA12" s="10">
        <v>2010</v>
      </c>
      <c r="AB12" s="10">
        <v>2011</v>
      </c>
      <c r="AC12" s="10">
        <v>2012</v>
      </c>
      <c r="AD12" s="10">
        <v>2013</v>
      </c>
      <c r="AE12" s="10">
        <v>2014</v>
      </c>
      <c r="AF12" s="10">
        <v>2015</v>
      </c>
      <c r="AG12" s="10">
        <v>2016</v>
      </c>
      <c r="AH12" s="10">
        <v>2017</v>
      </c>
      <c r="AI12" s="10">
        <v>2018</v>
      </c>
      <c r="AJ12" s="10">
        <v>2019</v>
      </c>
      <c r="AK12" s="10">
        <v>2020</v>
      </c>
      <c r="AL12" s="10">
        <v>2021</v>
      </c>
      <c r="AM12" s="10">
        <v>2022</v>
      </c>
    </row>
    <row r="13" spans="1:39" ht="15" customHeight="1" x14ac:dyDescent="0.2">
      <c r="A13" s="11" t="s">
        <v>115</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row>
    <row r="14" spans="1:39" ht="12.75" customHeight="1" x14ac:dyDescent="0.2">
      <c r="A14" s="12" t="s">
        <v>23</v>
      </c>
      <c r="B14" s="13">
        <v>6584573.2619047621</v>
      </c>
      <c r="C14" s="13">
        <v>6934938.9811320752</v>
      </c>
      <c r="D14" s="13">
        <v>7371040.6043956047</v>
      </c>
      <c r="E14" s="13">
        <v>9749777.0963855423</v>
      </c>
      <c r="F14" s="13">
        <v>10622240.918604651</v>
      </c>
      <c r="G14" s="13">
        <v>10207108.766666668</v>
      </c>
      <c r="H14" s="13">
        <v>11498944.352272727</v>
      </c>
      <c r="I14" s="13">
        <v>12310550.126315789</v>
      </c>
      <c r="J14" s="13">
        <v>13744361.627659574</v>
      </c>
      <c r="K14" s="13">
        <v>13759044.15625</v>
      </c>
      <c r="L14" s="13">
        <v>15954819.112244898</v>
      </c>
      <c r="M14" s="13">
        <v>22357632.768421054</v>
      </c>
      <c r="N14" s="13">
        <v>23171780.009615384</v>
      </c>
      <c r="O14" s="13">
        <v>23851498</v>
      </c>
      <c r="P14" s="13">
        <v>22522496</v>
      </c>
      <c r="Q14" s="13">
        <v>24779062</v>
      </c>
      <c r="R14" s="13">
        <v>36608785</v>
      </c>
      <c r="S14" s="13">
        <v>35729978</v>
      </c>
      <c r="T14" s="13">
        <v>28787552</v>
      </c>
      <c r="U14" s="13">
        <v>36029148</v>
      </c>
      <c r="V14" s="13">
        <v>41282011</v>
      </c>
      <c r="W14" s="13">
        <v>34097715</v>
      </c>
      <c r="X14" s="13">
        <v>39109875.432098776</v>
      </c>
      <c r="Y14" s="13">
        <v>43149117.975000001</v>
      </c>
      <c r="Z14" s="13">
        <v>41297293.012658201</v>
      </c>
      <c r="AA14" s="13">
        <v>50902396.333333299</v>
      </c>
      <c r="AB14" s="13">
        <v>61219755.049999997</v>
      </c>
      <c r="AC14" s="13">
        <v>48711795.186666697</v>
      </c>
      <c r="AD14" s="13">
        <v>43185758.410958901</v>
      </c>
      <c r="AE14" s="13">
        <v>44439363.671232902</v>
      </c>
      <c r="AF14" s="13">
        <v>49933586.527027003</v>
      </c>
      <c r="AG14" s="13">
        <v>58608282.109589003</v>
      </c>
      <c r="AH14" s="13">
        <v>53904018.083333299</v>
      </c>
      <c r="AI14" s="13">
        <v>64202338.478873201</v>
      </c>
      <c r="AJ14" s="13">
        <v>62860574.8208955</v>
      </c>
      <c r="AK14" s="13">
        <v>78740471.611940295</v>
      </c>
      <c r="AL14" s="13">
        <v>78600405.442857102</v>
      </c>
      <c r="AM14" s="13">
        <v>91160765</v>
      </c>
    </row>
    <row r="15" spans="1:39" x14ac:dyDescent="0.2">
      <c r="A15" s="12"/>
      <c r="O15" s="14"/>
      <c r="P15" s="14"/>
      <c r="Q15" s="14"/>
      <c r="R15" s="14"/>
      <c r="S15" s="14"/>
      <c r="T15" s="14"/>
      <c r="U15" s="14"/>
      <c r="V15" s="6" t="s">
        <v>39</v>
      </c>
    </row>
    <row r="16" spans="1:39" ht="12.75" customHeight="1" x14ac:dyDescent="0.2">
      <c r="A16" s="12" t="s">
        <v>1</v>
      </c>
      <c r="O16" s="14"/>
      <c r="P16" s="14"/>
      <c r="Q16" s="14"/>
      <c r="R16" s="14"/>
      <c r="S16" s="14"/>
      <c r="T16" s="14"/>
      <c r="U16" s="14"/>
    </row>
    <row r="17" spans="1:39" ht="12.75" customHeight="1" x14ac:dyDescent="0.2">
      <c r="A17" s="6" t="s">
        <v>3</v>
      </c>
      <c r="B17" s="14">
        <v>218988.41269841269</v>
      </c>
      <c r="C17" s="14">
        <v>234265.30188679244</v>
      </c>
      <c r="D17" s="14">
        <v>248873.86813186813</v>
      </c>
      <c r="E17" s="14">
        <v>333382.34939759038</v>
      </c>
      <c r="F17" s="14">
        <v>368984.61627906974</v>
      </c>
      <c r="G17" s="14">
        <v>420681.46666666667</v>
      </c>
      <c r="H17" s="14">
        <v>469827.34090909088</v>
      </c>
      <c r="I17" s="14">
        <v>414751.42105263157</v>
      </c>
      <c r="J17" s="14">
        <v>474298.72340425535</v>
      </c>
      <c r="K17" s="14">
        <v>463767.52083333331</v>
      </c>
      <c r="L17" s="14">
        <v>479873.46938775509</v>
      </c>
      <c r="M17" s="14">
        <v>659712.43157894735</v>
      </c>
      <c r="N17" s="14">
        <v>756491.19230769225</v>
      </c>
      <c r="O17" s="14">
        <v>724722.70329670305</v>
      </c>
      <c r="P17" s="14">
        <v>689256.15789473697</v>
      </c>
      <c r="Q17" s="14">
        <v>818538.94736842101</v>
      </c>
      <c r="R17" s="14">
        <v>1366377.0989011</v>
      </c>
      <c r="S17" s="14">
        <v>1101967.7204301101</v>
      </c>
      <c r="T17" s="14">
        <v>944078.73033707903</v>
      </c>
      <c r="U17" s="14">
        <v>1445733.1046511601</v>
      </c>
      <c r="V17" s="14">
        <v>1183755.8235294099</v>
      </c>
      <c r="W17" s="14">
        <v>881852.77380952402</v>
      </c>
      <c r="X17" s="14">
        <v>918190.51851851901</v>
      </c>
      <c r="Y17" s="14">
        <v>1123600.7</v>
      </c>
      <c r="Z17" s="14">
        <v>1102820.2278481</v>
      </c>
      <c r="AA17" s="14">
        <v>1502416.7820512799</v>
      </c>
      <c r="AB17" s="14">
        <v>1716238.825</v>
      </c>
      <c r="AC17" s="14">
        <v>1257771.0666666699</v>
      </c>
      <c r="AD17" s="14">
        <v>1185013.89041096</v>
      </c>
      <c r="AE17" s="14">
        <v>1396562.7671232901</v>
      </c>
      <c r="AF17" s="14">
        <v>1483308.7567567599</v>
      </c>
      <c r="AG17" s="14">
        <v>1461527.17808219</v>
      </c>
      <c r="AH17" s="14">
        <v>1160981.0555555599</v>
      </c>
      <c r="AI17" s="14">
        <v>1363080.8591549301</v>
      </c>
      <c r="AJ17" s="14">
        <v>1323727.92537313</v>
      </c>
      <c r="AK17" s="14">
        <v>1615427.5223880601</v>
      </c>
      <c r="AL17" s="14">
        <v>1558252.81428571</v>
      </c>
      <c r="AM17" s="14">
        <v>1869022.375</v>
      </c>
    </row>
    <row r="18" spans="1:39" ht="12.75" customHeight="1" x14ac:dyDescent="0.2">
      <c r="A18" s="6" t="s">
        <v>135</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v>379745.58208955202</v>
      </c>
      <c r="AK18" s="14">
        <v>468698.94029850699</v>
      </c>
      <c r="AL18" s="14">
        <v>501611.02857142902</v>
      </c>
      <c r="AM18" s="14">
        <v>515992.609375</v>
      </c>
    </row>
    <row r="19" spans="1:39" ht="12.75" customHeight="1" x14ac:dyDescent="0.2">
      <c r="A19" s="6" t="s">
        <v>12</v>
      </c>
      <c r="B19" s="14"/>
      <c r="C19" s="14"/>
      <c r="D19" s="14"/>
      <c r="E19" s="14"/>
      <c r="F19" s="14"/>
      <c r="G19" s="14"/>
      <c r="H19" s="14"/>
      <c r="I19" s="14"/>
      <c r="J19" s="14"/>
      <c r="K19" s="14"/>
      <c r="L19" s="14"/>
      <c r="M19" s="14"/>
      <c r="N19" s="14"/>
      <c r="O19" s="14"/>
      <c r="P19" s="14"/>
      <c r="Q19" s="14"/>
      <c r="R19" s="14"/>
      <c r="S19" s="14"/>
      <c r="T19" s="14">
        <v>54807.865168539298</v>
      </c>
      <c r="U19" s="14">
        <v>123627.837209302</v>
      </c>
      <c r="V19" s="14">
        <v>140962.20000000001</v>
      </c>
      <c r="W19" s="14">
        <v>17415.0952380952</v>
      </c>
      <c r="X19" s="14">
        <v>19292.111111111099</v>
      </c>
      <c r="Y19" s="14">
        <v>23575.325000000001</v>
      </c>
      <c r="Z19" s="14"/>
      <c r="AA19" s="14"/>
      <c r="AB19" s="14"/>
      <c r="AC19" s="14"/>
      <c r="AD19" s="14"/>
      <c r="AE19" s="14"/>
      <c r="AF19" s="14"/>
      <c r="AG19" s="14"/>
      <c r="AH19" s="14"/>
      <c r="AI19" s="14"/>
      <c r="AJ19" s="14"/>
      <c r="AK19" s="14"/>
      <c r="AL19" s="14"/>
      <c r="AM19" s="14"/>
    </row>
    <row r="20" spans="1:39" ht="12.75" customHeight="1" x14ac:dyDescent="0.2">
      <c r="A20" s="6" t="s">
        <v>40</v>
      </c>
      <c r="B20" s="14"/>
      <c r="C20" s="14"/>
      <c r="D20" s="14"/>
      <c r="E20" s="14"/>
      <c r="F20" s="14"/>
      <c r="G20" s="14"/>
      <c r="H20" s="14"/>
      <c r="I20" s="14"/>
      <c r="J20" s="14"/>
      <c r="K20" s="14"/>
      <c r="L20" s="14"/>
      <c r="M20" s="14"/>
      <c r="N20" s="14"/>
      <c r="O20" s="14"/>
      <c r="P20" s="14"/>
      <c r="Q20" s="14"/>
      <c r="R20" s="14"/>
      <c r="S20" s="14"/>
      <c r="T20" s="14"/>
      <c r="U20" s="14"/>
      <c r="V20" s="14">
        <v>80108.670588235298</v>
      </c>
      <c r="W20" s="14">
        <v>66149.714285714304</v>
      </c>
      <c r="X20" s="14">
        <v>76116.296296296307</v>
      </c>
      <c r="Y20" s="14">
        <v>83328.287500000006</v>
      </c>
      <c r="Z20" s="14">
        <v>78741.278481012705</v>
      </c>
      <c r="AA20" s="14">
        <v>98950.423076923107</v>
      </c>
      <c r="AB20" s="14">
        <v>118439.4875</v>
      </c>
      <c r="AC20" s="14">
        <v>92673.933333333305</v>
      </c>
      <c r="AD20" s="14"/>
      <c r="AE20" s="14"/>
      <c r="AF20" s="14"/>
      <c r="AG20" s="14"/>
      <c r="AH20" s="14"/>
      <c r="AI20" s="14"/>
      <c r="AJ20" s="14"/>
      <c r="AK20" s="14"/>
      <c r="AL20" s="14">
        <v>165689.97142857101</v>
      </c>
      <c r="AM20" s="14">
        <v>195124.53125</v>
      </c>
    </row>
    <row r="21" spans="1:39" ht="12.75" customHeight="1" x14ac:dyDescent="0.2">
      <c r="A21" s="7" t="s">
        <v>122</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v>506520</v>
      </c>
      <c r="AF21" s="14">
        <v>576110.22972973005</v>
      </c>
      <c r="AG21" s="14">
        <v>763604.86301369895</v>
      </c>
      <c r="AH21" s="14">
        <v>702582.63888888899</v>
      </c>
      <c r="AI21" s="14">
        <v>787375.78873239399</v>
      </c>
      <c r="AJ21" s="14">
        <v>784618.58208955196</v>
      </c>
      <c r="AK21" s="14">
        <v>991172.34328358201</v>
      </c>
      <c r="AL21" s="14">
        <v>1007129.4857142899</v>
      </c>
      <c r="AM21" s="14">
        <v>1200433.71875</v>
      </c>
    </row>
    <row r="22" spans="1:39" ht="12.75" customHeight="1" x14ac:dyDescent="0.2">
      <c r="A22" s="7" t="s">
        <v>148</v>
      </c>
      <c r="AL22" s="14">
        <v>191628.41428571401</v>
      </c>
      <c r="AM22" s="14">
        <v>372330.21875</v>
      </c>
    </row>
    <row r="23" spans="1:39" ht="12.75" customHeight="1" x14ac:dyDescent="0.2">
      <c r="A23" s="6" t="s">
        <v>8</v>
      </c>
      <c r="B23" s="14">
        <v>1955431.8174603174</v>
      </c>
      <c r="C23" s="14">
        <v>2075873.0566037735</v>
      </c>
      <c r="D23" s="14">
        <v>2247247.7142857141</v>
      </c>
      <c r="E23" s="14">
        <v>3027618.6385542168</v>
      </c>
      <c r="F23" s="14">
        <v>3258104.6627906975</v>
      </c>
      <c r="G23" s="14">
        <v>3040476.6</v>
      </c>
      <c r="H23" s="14">
        <v>3402024.6363636362</v>
      </c>
      <c r="I23" s="14">
        <v>3654889.9157894738</v>
      </c>
      <c r="J23" s="14">
        <v>4079743.6170212766</v>
      </c>
      <c r="K23" s="14">
        <v>4145026.9791666665</v>
      </c>
      <c r="L23" s="14">
        <v>4874901.8571428573</v>
      </c>
      <c r="M23" s="14">
        <v>6443845.884210526</v>
      </c>
      <c r="N23" s="14">
        <v>6795907.932692308</v>
      </c>
      <c r="O23" s="14">
        <v>7136827.9230769202</v>
      </c>
      <c r="P23" s="14">
        <v>6505292.01052632</v>
      </c>
      <c r="Q23" s="14">
        <v>7101723.1052631596</v>
      </c>
      <c r="R23" s="14">
        <v>9881193.1978022009</v>
      </c>
      <c r="S23" s="14">
        <v>9821305.3548387103</v>
      </c>
      <c r="T23" s="14">
        <v>7766731.3932584301</v>
      </c>
      <c r="U23" s="14">
        <v>9369754.8837209307</v>
      </c>
      <c r="V23" s="14">
        <v>10717094.0117647</v>
      </c>
      <c r="W23" s="14">
        <v>9148738.6309523806</v>
      </c>
      <c r="X23" s="14">
        <v>10915064.1728395</v>
      </c>
      <c r="Y23" s="14">
        <v>11533307.4375</v>
      </c>
      <c r="Z23" s="14">
        <v>11356576.4810127</v>
      </c>
      <c r="AA23" s="14">
        <v>13556973.9487179</v>
      </c>
      <c r="AB23" s="14">
        <v>16049010.0375</v>
      </c>
      <c r="AC23" s="14">
        <v>12885625.293333299</v>
      </c>
      <c r="AD23" s="14">
        <v>11509787.2465753</v>
      </c>
      <c r="AE23" s="14">
        <v>11588042.8767123</v>
      </c>
      <c r="AF23" s="14">
        <v>12876272.729729701</v>
      </c>
      <c r="AG23" s="14">
        <v>15673095.273972601</v>
      </c>
      <c r="AH23" s="14">
        <v>14235983.75</v>
      </c>
      <c r="AI23" s="14">
        <v>16195130.2394366</v>
      </c>
      <c r="AJ23" s="14">
        <v>16423678.1641791</v>
      </c>
      <c r="AK23" s="14">
        <v>20634980.089552201</v>
      </c>
      <c r="AL23" s="14">
        <v>19841451.242857099</v>
      </c>
      <c r="AM23" s="14">
        <v>22891004.078125</v>
      </c>
    </row>
    <row r="24" spans="1:39" ht="12.75" customHeight="1" x14ac:dyDescent="0.2">
      <c r="A24" s="6" t="s">
        <v>79</v>
      </c>
      <c r="B24" s="14">
        <v>111442.02380952382</v>
      </c>
      <c r="C24" s="14">
        <v>158231.88679245283</v>
      </c>
      <c r="D24" s="14">
        <v>186935.68131868131</v>
      </c>
      <c r="E24" s="14">
        <v>188483.2530120482</v>
      </c>
      <c r="F24" s="14">
        <v>189604.5</v>
      </c>
      <c r="G24" s="14">
        <v>209197.2</v>
      </c>
      <c r="H24" s="14">
        <v>214153.90909090909</v>
      </c>
      <c r="I24" s="14">
        <v>247654.03157894738</v>
      </c>
      <c r="J24" s="14">
        <v>242722.79787234042</v>
      </c>
      <c r="K24" s="14">
        <v>198280.53125</v>
      </c>
      <c r="L24" s="14">
        <v>214769.46938775509</v>
      </c>
      <c r="M24" s="14">
        <v>238375.7052631579</v>
      </c>
      <c r="N24" s="14">
        <v>240049.125</v>
      </c>
      <c r="O24" s="14">
        <v>286668.35164835199</v>
      </c>
      <c r="P24" s="14">
        <v>272955.42105263198</v>
      </c>
      <c r="Q24" s="14">
        <v>312080.69473684201</v>
      </c>
      <c r="R24" s="14">
        <v>310398.30769230798</v>
      </c>
      <c r="S24" s="14">
        <v>297016.27956989198</v>
      </c>
      <c r="T24" s="14">
        <v>310795.52808988799</v>
      </c>
      <c r="U24" s="14">
        <v>301929.04651162802</v>
      </c>
      <c r="V24" s="14">
        <v>304528.32941176498</v>
      </c>
      <c r="W24" s="14">
        <v>325555.04761904798</v>
      </c>
      <c r="X24" s="14">
        <v>316006.77777777798</v>
      </c>
      <c r="Y24" s="14">
        <v>349341.92499999999</v>
      </c>
      <c r="Z24" s="14">
        <v>378130.86075949401</v>
      </c>
      <c r="AA24" s="14">
        <v>376220.32051282102</v>
      </c>
      <c r="AB24" s="14">
        <v>347256.28749999998</v>
      </c>
      <c r="AC24" s="14">
        <v>373122.57333333301</v>
      </c>
      <c r="AD24" s="14">
        <v>343246.87671232899</v>
      </c>
      <c r="AE24" s="14">
        <v>371113.49315068498</v>
      </c>
      <c r="AF24" s="14">
        <v>375669.78378378402</v>
      </c>
      <c r="AG24" s="14">
        <v>371561.23287671199</v>
      </c>
      <c r="AH24" s="14">
        <v>413092.15277777798</v>
      </c>
      <c r="AI24" s="14">
        <v>434087.70422535198</v>
      </c>
      <c r="AJ24" s="14">
        <v>390776.86567164201</v>
      </c>
      <c r="AK24" s="14">
        <v>398351.22388059698</v>
      </c>
      <c r="AL24" s="14">
        <v>475825.47142857098</v>
      </c>
      <c r="AM24" s="14">
        <v>570245.5</v>
      </c>
    </row>
    <row r="25" spans="1:39" ht="12.75" customHeight="1" x14ac:dyDescent="0.2">
      <c r="A25" s="6" t="s">
        <v>5</v>
      </c>
      <c r="B25" s="14">
        <v>29730.230158730159</v>
      </c>
      <c r="C25" s="14">
        <v>34955.122641509435</v>
      </c>
      <c r="D25" s="14">
        <v>41212.043956043955</v>
      </c>
      <c r="E25" s="14">
        <v>46493.313253012049</v>
      </c>
      <c r="F25" s="14">
        <v>41786.430232558138</v>
      </c>
      <c r="G25" s="14">
        <v>58464.811111111114</v>
      </c>
      <c r="H25" s="14">
        <v>56993.931818181816</v>
      </c>
      <c r="I25" s="14">
        <v>57565.673684210524</v>
      </c>
      <c r="J25" s="14">
        <v>66863.5</v>
      </c>
      <c r="K25" s="14">
        <v>67157.291666666672</v>
      </c>
      <c r="L25" s="14">
        <v>71024.132653061228</v>
      </c>
      <c r="M25" s="14">
        <v>103857.78947368421</v>
      </c>
      <c r="N25" s="14">
        <v>132269.98076923078</v>
      </c>
      <c r="O25" s="14">
        <v>147321.94505494501</v>
      </c>
      <c r="P25" s="14">
        <v>142327.53684210501</v>
      </c>
      <c r="Q25" s="14">
        <v>199317.04210526301</v>
      </c>
      <c r="R25" s="14">
        <v>263390.01098901097</v>
      </c>
      <c r="S25" s="14">
        <v>263730.48387096799</v>
      </c>
      <c r="T25" s="14">
        <v>198221.325842697</v>
      </c>
      <c r="U25" s="14">
        <v>168358.86046511601</v>
      </c>
      <c r="V25" s="14">
        <v>166480.623529412</v>
      </c>
      <c r="W25" s="14">
        <v>183994.48809523799</v>
      </c>
      <c r="X25" s="14">
        <v>246858.07407407399</v>
      </c>
      <c r="Y25" s="14">
        <v>268181.92499999999</v>
      </c>
      <c r="Z25" s="14">
        <v>265344.08860759501</v>
      </c>
      <c r="AA25" s="14">
        <v>301721.58974358998</v>
      </c>
      <c r="AB25" s="14">
        <v>301096.875</v>
      </c>
      <c r="AC25" s="14">
        <v>323394.88</v>
      </c>
      <c r="AD25" s="14">
        <v>295855.287671233</v>
      </c>
      <c r="AE25" s="14">
        <v>313533.89041095902</v>
      </c>
      <c r="AF25" s="14">
        <v>323964.12162162201</v>
      </c>
      <c r="AG25" s="14">
        <v>398211.35616438399</v>
      </c>
      <c r="AH25" s="14">
        <v>368546.93055555603</v>
      </c>
      <c r="AI25" s="14">
        <v>312791.64788732398</v>
      </c>
      <c r="AJ25" s="14">
        <v>324688.23880597</v>
      </c>
      <c r="AK25" s="14">
        <v>417815.49253731302</v>
      </c>
      <c r="AL25" s="14">
        <v>593505.19999999995</v>
      </c>
      <c r="AM25" s="14">
        <v>480248.21875</v>
      </c>
    </row>
    <row r="26" spans="1:39" ht="12.75" customHeight="1" x14ac:dyDescent="0.2">
      <c r="A26" s="6" t="s">
        <v>50</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c r="T26" s="14">
        <v>70192.089887640497</v>
      </c>
      <c r="U26" s="14">
        <v>88313.081395348796</v>
      </c>
      <c r="V26" s="14">
        <v>100048.21176470599</v>
      </c>
      <c r="W26" s="14">
        <v>81973.833333333299</v>
      </c>
      <c r="X26" s="14">
        <v>94258.407407407401</v>
      </c>
      <c r="Y26" s="14">
        <v>103632.7625</v>
      </c>
      <c r="Z26" s="14">
        <v>97592.126582278506</v>
      </c>
      <c r="AA26" s="14">
        <v>123470.820512821</v>
      </c>
      <c r="AB26" s="14">
        <v>146866.57500000001</v>
      </c>
      <c r="AC26" s="14">
        <v>115430.25333333301</v>
      </c>
      <c r="AD26" s="14">
        <v>103573.917808219</v>
      </c>
      <c r="AE26" s="14">
        <v>105305.246575342</v>
      </c>
      <c r="AF26" s="14">
        <v>119354</v>
      </c>
      <c r="AG26" s="14">
        <v>140593.05479452101</v>
      </c>
      <c r="AH26" s="14">
        <v>127814.819444444</v>
      </c>
      <c r="AI26" s="14">
        <v>147218.35211267599</v>
      </c>
      <c r="AJ26" s="14">
        <v>144651.77611940299</v>
      </c>
      <c r="AK26" s="14">
        <v>210337.82089552199</v>
      </c>
      <c r="AL26" s="14">
        <v>263953.57142857101</v>
      </c>
      <c r="AM26" s="14">
        <v>310781.796875</v>
      </c>
    </row>
    <row r="27" spans="1:39" ht="12.75" customHeight="1" x14ac:dyDescent="0.2">
      <c r="A27" s="6" t="s">
        <v>54</v>
      </c>
      <c r="B27" s="14">
        <v>678959.19841269846</v>
      </c>
      <c r="C27" s="14">
        <v>669782.6226415094</v>
      </c>
      <c r="D27" s="14">
        <v>868705.73626373627</v>
      </c>
      <c r="E27" s="14">
        <v>1188836.6987951808</v>
      </c>
      <c r="F27" s="14">
        <v>1196776</v>
      </c>
      <c r="G27" s="14">
        <v>1407008.6555555556</v>
      </c>
      <c r="H27" s="14">
        <v>1019764.3863636364</v>
      </c>
      <c r="I27" s="14">
        <v>1256204.4210526317</v>
      </c>
      <c r="J27" s="14">
        <v>1396255.6276595744</v>
      </c>
      <c r="K27" s="14">
        <v>1339022.96875</v>
      </c>
      <c r="L27" s="14">
        <v>1490933.9897959183</v>
      </c>
      <c r="M27" s="14">
        <v>2206803.8947368423</v>
      </c>
      <c r="N27" s="14">
        <v>2023925.0096153845</v>
      </c>
      <c r="O27" s="14">
        <v>2390551.67032967</v>
      </c>
      <c r="P27" s="14">
        <v>2669750.9684210499</v>
      </c>
      <c r="Q27" s="14">
        <v>3200368.93684211</v>
      </c>
      <c r="R27" s="14">
        <v>3663559.4505494498</v>
      </c>
      <c r="S27" s="14">
        <v>3728702.8602150502</v>
      </c>
      <c r="T27" s="14">
        <v>4359376.0674157301</v>
      </c>
      <c r="U27" s="14">
        <v>4818063.8953488404</v>
      </c>
      <c r="V27" s="14">
        <v>4644106.8470588196</v>
      </c>
      <c r="W27" s="14">
        <v>4271243.1309523797</v>
      </c>
      <c r="X27" s="14">
        <v>4336558.1604938302</v>
      </c>
      <c r="Y27" s="14">
        <v>4436080.9000000004</v>
      </c>
      <c r="Z27" s="14">
        <v>4634964</v>
      </c>
      <c r="AA27" s="14">
        <v>4012581</v>
      </c>
      <c r="AB27" s="14">
        <v>4219244</v>
      </c>
      <c r="AC27" s="14">
        <v>4604707</v>
      </c>
      <c r="AD27" s="14">
        <v>4378847</v>
      </c>
      <c r="AE27" s="14">
        <v>4808376</v>
      </c>
      <c r="AF27" s="14">
        <v>5077528</v>
      </c>
      <c r="AG27" s="14">
        <v>5311679</v>
      </c>
      <c r="AH27" s="14">
        <v>5583400</v>
      </c>
      <c r="AI27" s="14">
        <v>5647407</v>
      </c>
      <c r="AJ27" s="14">
        <v>5159577</v>
      </c>
      <c r="AK27" s="14">
        <v>6030580</v>
      </c>
      <c r="AL27" s="14">
        <v>6786739</v>
      </c>
      <c r="AM27" s="14">
        <v>7151670</v>
      </c>
    </row>
    <row r="28" spans="1:39" ht="12.75" customHeight="1" x14ac:dyDescent="0.2">
      <c r="A28" s="6" t="s">
        <v>55</v>
      </c>
      <c r="B28" s="14">
        <v>0</v>
      </c>
      <c r="C28" s="14">
        <v>0</v>
      </c>
      <c r="D28" s="14">
        <v>0</v>
      </c>
      <c r="E28" s="14">
        <v>0</v>
      </c>
      <c r="F28" s="14">
        <v>0</v>
      </c>
      <c r="G28" s="14">
        <v>0</v>
      </c>
      <c r="H28" s="14">
        <v>0</v>
      </c>
      <c r="I28" s="14">
        <v>0</v>
      </c>
      <c r="J28" s="14">
        <v>0</v>
      </c>
      <c r="K28" s="14">
        <v>0</v>
      </c>
      <c r="L28" s="14">
        <v>0</v>
      </c>
      <c r="M28" s="14">
        <v>0</v>
      </c>
      <c r="N28" s="14">
        <v>0</v>
      </c>
      <c r="O28" s="14">
        <v>0</v>
      </c>
      <c r="P28" s="14">
        <v>0</v>
      </c>
      <c r="Q28" s="14">
        <v>0</v>
      </c>
      <c r="R28" s="14">
        <v>0</v>
      </c>
      <c r="S28" s="14">
        <v>178954.96774193499</v>
      </c>
      <c r="T28" s="14">
        <v>335859.28089887602</v>
      </c>
      <c r="U28" s="14">
        <v>429901.837209302</v>
      </c>
      <c r="V28" s="14">
        <v>445228.2</v>
      </c>
      <c r="W28" s="14">
        <v>42483.75</v>
      </c>
      <c r="X28" s="14">
        <v>44481.419753086397</v>
      </c>
      <c r="Y28" s="14">
        <v>1438515.375</v>
      </c>
      <c r="Z28" s="14">
        <v>1531645</v>
      </c>
      <c r="AA28" s="14">
        <v>1592681</v>
      </c>
      <c r="AB28" s="14">
        <v>1461671</v>
      </c>
      <c r="AC28" s="14">
        <v>1620176</v>
      </c>
      <c r="AD28" s="14">
        <v>1811682</v>
      </c>
      <c r="AE28" s="14">
        <v>1755793</v>
      </c>
      <c r="AF28" s="14">
        <v>2075402</v>
      </c>
      <c r="AG28" s="14">
        <v>2101506</v>
      </c>
      <c r="AH28" s="14">
        <v>2077108</v>
      </c>
      <c r="AI28" s="14">
        <v>2712104</v>
      </c>
      <c r="AJ28" s="14">
        <v>3367585</v>
      </c>
      <c r="AK28" s="14">
        <v>3527291</v>
      </c>
      <c r="AL28" s="14">
        <v>3679549</v>
      </c>
      <c r="AM28" s="14">
        <v>4560797</v>
      </c>
    </row>
    <row r="29" spans="1:39" ht="12.75" customHeight="1" x14ac:dyDescent="0.2">
      <c r="A29" s="6" t="s">
        <v>2</v>
      </c>
      <c r="B29" s="14">
        <v>1246520.2222222222</v>
      </c>
      <c r="C29" s="14">
        <v>926520.86792452831</v>
      </c>
      <c r="D29" s="14">
        <v>938796.35164835164</v>
      </c>
      <c r="E29" s="14">
        <v>986155.40963855421</v>
      </c>
      <c r="F29" s="14">
        <v>1202401.5232558139</v>
      </c>
      <c r="G29" s="14">
        <v>1333419.3333333333</v>
      </c>
      <c r="H29" s="14">
        <v>1307039.875</v>
      </c>
      <c r="I29" s="14">
        <v>1302785.4210526317</v>
      </c>
      <c r="J29" s="14">
        <v>1548631.0425531915</v>
      </c>
      <c r="K29" s="14">
        <v>1293600.09375</v>
      </c>
      <c r="L29" s="14">
        <v>1235181.9897959183</v>
      </c>
      <c r="M29" s="14">
        <v>1549157.452631579</v>
      </c>
      <c r="N29" s="14">
        <v>1537577.8461538462</v>
      </c>
      <c r="O29" s="14">
        <v>1405760.5934065899</v>
      </c>
      <c r="P29" s="14">
        <v>1697061.81052632</v>
      </c>
      <c r="Q29" s="14">
        <v>2873419.8736842098</v>
      </c>
      <c r="R29" s="14">
        <v>3086218.5164835202</v>
      </c>
      <c r="S29" s="14">
        <v>2637705.6559139802</v>
      </c>
      <c r="T29" s="14">
        <v>2955397.2134831501</v>
      </c>
      <c r="U29" s="14">
        <v>4011137.2325581401</v>
      </c>
      <c r="V29" s="14">
        <v>4410596.0117647098</v>
      </c>
      <c r="W29" s="14">
        <v>3821822.0595238102</v>
      </c>
      <c r="X29" s="14">
        <v>4820923.7283950597</v>
      </c>
      <c r="Y29" s="14">
        <v>5221204.0625</v>
      </c>
      <c r="Z29" s="14">
        <v>4052704.4303797502</v>
      </c>
      <c r="AA29" s="14">
        <v>4706211.9871794898</v>
      </c>
      <c r="AB29" s="14">
        <v>4633111.7374999998</v>
      </c>
      <c r="AC29" s="14">
        <v>5146811.8933333298</v>
      </c>
      <c r="AD29" s="14">
        <v>4818102.9315068498</v>
      </c>
      <c r="AE29" s="14">
        <v>5069862.1917808196</v>
      </c>
      <c r="AF29" s="14">
        <v>4700572.31081081</v>
      </c>
      <c r="AG29" s="14">
        <v>3374812.38356164</v>
      </c>
      <c r="AH29" s="14">
        <v>4828284.7222222202</v>
      </c>
      <c r="AI29" s="14">
        <v>6655764.1126760598</v>
      </c>
      <c r="AJ29" s="14">
        <v>5799855.98507463</v>
      </c>
      <c r="AK29" s="14">
        <v>5211757.0746268705</v>
      </c>
      <c r="AL29" s="14">
        <v>7069020.7571428604</v>
      </c>
      <c r="AM29" s="14">
        <v>12297965.6875</v>
      </c>
    </row>
    <row r="30" spans="1:39" ht="12.75" customHeight="1" x14ac:dyDescent="0.2">
      <c r="A30" s="6" t="s">
        <v>4</v>
      </c>
      <c r="B30" s="14">
        <v>33566.563492063491</v>
      </c>
      <c r="C30" s="14">
        <v>26271.745283018867</v>
      </c>
      <c r="D30" s="14">
        <v>54123.010989010989</v>
      </c>
      <c r="E30" s="14">
        <v>68785.506024096379</v>
      </c>
      <c r="F30" s="14">
        <v>76850.790697674413</v>
      </c>
      <c r="G30" s="14">
        <v>87024.277777777781</v>
      </c>
      <c r="H30" s="14">
        <v>113183.14772727272</v>
      </c>
      <c r="I30" s="14">
        <v>123030.47368421052</v>
      </c>
      <c r="J30" s="14">
        <v>79271.585106382976</v>
      </c>
      <c r="K30" s="14">
        <v>70954.260416666672</v>
      </c>
      <c r="L30" s="14">
        <v>57299.806122448979</v>
      </c>
      <c r="M30" s="14">
        <v>95908.68421052632</v>
      </c>
      <c r="N30" s="14">
        <v>52313.759615384617</v>
      </c>
      <c r="O30" s="14">
        <v>91321.670329670305</v>
      </c>
      <c r="P30" s="14">
        <v>186557.64210526299</v>
      </c>
      <c r="Q30" s="14">
        <v>169970.46315789499</v>
      </c>
      <c r="R30" s="14">
        <v>132899.714285714</v>
      </c>
      <c r="S30" s="14">
        <v>165837.26881720399</v>
      </c>
      <c r="T30" s="14">
        <v>139759.168539326</v>
      </c>
      <c r="U30" s="14">
        <v>156250.81395348799</v>
      </c>
      <c r="V30" s="14">
        <v>124106.988235294</v>
      </c>
      <c r="W30" s="14">
        <v>100239.464285714</v>
      </c>
      <c r="X30" s="14">
        <v>196365.34567901201</v>
      </c>
      <c r="Y30" s="14">
        <v>127109.6125</v>
      </c>
      <c r="Z30" s="14">
        <v>128983.556962025</v>
      </c>
      <c r="AA30" s="14">
        <v>122434.42307692301</v>
      </c>
      <c r="AB30" s="14">
        <v>88878.274999999994</v>
      </c>
      <c r="AC30" s="14">
        <v>124205.02666666701</v>
      </c>
      <c r="AD30" s="14">
        <v>14950.616438356201</v>
      </c>
      <c r="AE30" s="14">
        <v>39320.917808219201</v>
      </c>
      <c r="AF30" s="14">
        <v>53465.337837837797</v>
      </c>
      <c r="AG30" s="14">
        <v>37588.3561643836</v>
      </c>
      <c r="AH30" s="14">
        <v>41499.361111111102</v>
      </c>
      <c r="AI30" s="14">
        <v>64090.563380281703</v>
      </c>
      <c r="AJ30" s="14">
        <v>42277.835820895503</v>
      </c>
      <c r="AK30" s="14">
        <v>49864</v>
      </c>
      <c r="AL30" s="14">
        <v>34005.685714285697</v>
      </c>
      <c r="AM30" s="14">
        <v>34943.234375</v>
      </c>
    </row>
    <row r="31" spans="1:39" ht="12.75" customHeight="1" x14ac:dyDescent="0.2">
      <c r="A31" s="6" t="s">
        <v>7</v>
      </c>
      <c r="B31" s="14">
        <v>933692.38095238095</v>
      </c>
      <c r="C31" s="14">
        <v>931031.33018867928</v>
      </c>
      <c r="D31" s="14">
        <v>945479.12087912089</v>
      </c>
      <c r="E31" s="14">
        <v>1255561.9156626507</v>
      </c>
      <c r="F31" s="14">
        <v>1303639.8953488371</v>
      </c>
      <c r="G31" s="14">
        <v>1429566.3666666667</v>
      </c>
      <c r="H31" s="14">
        <v>1590978.8295454546</v>
      </c>
      <c r="I31" s="14">
        <v>1730769.8631578947</v>
      </c>
      <c r="J31" s="14">
        <v>1907526.5744680851</v>
      </c>
      <c r="K31" s="14">
        <v>2019785.5729166667</v>
      </c>
      <c r="L31" s="14">
        <v>2509965.5918367347</v>
      </c>
      <c r="M31" s="14">
        <v>3387926.6315789474</v>
      </c>
      <c r="N31" s="14">
        <v>2847068.9903846155</v>
      </c>
      <c r="O31" s="14">
        <v>3163067.8571428601</v>
      </c>
      <c r="P31" s="14">
        <v>2585467.9578947402</v>
      </c>
      <c r="Q31" s="14">
        <v>2689869.1473684199</v>
      </c>
      <c r="R31" s="14">
        <v>3171701.7802197798</v>
      </c>
      <c r="S31" s="14">
        <v>3331026.6021505399</v>
      </c>
      <c r="T31" s="14">
        <v>2654459.4157303399</v>
      </c>
      <c r="U31" s="14">
        <v>2348031.0116279102</v>
      </c>
      <c r="V31" s="14">
        <v>2456070.9411764699</v>
      </c>
      <c r="W31" s="14">
        <v>2483928.3690476199</v>
      </c>
      <c r="X31" s="14">
        <v>3118072.7901234599</v>
      </c>
      <c r="Y31" s="14">
        <v>3227238.7749999999</v>
      </c>
      <c r="Z31" s="14">
        <v>3496523.9493670901</v>
      </c>
      <c r="AA31" s="14">
        <v>3728798.9358974402</v>
      </c>
      <c r="AB31" s="14">
        <v>4050804.9375</v>
      </c>
      <c r="AC31" s="14">
        <v>3697923.09333333</v>
      </c>
      <c r="AD31" s="14">
        <v>3493284.8630137001</v>
      </c>
      <c r="AE31" s="14">
        <v>3630423.35616438</v>
      </c>
      <c r="AF31" s="14">
        <v>4278201.2297297297</v>
      </c>
      <c r="AG31" s="14">
        <v>4401980.8767123297</v>
      </c>
      <c r="AH31" s="14">
        <v>4260616.6805555597</v>
      </c>
      <c r="AI31" s="14">
        <v>4802313.6619718298</v>
      </c>
      <c r="AJ31" s="14">
        <v>5306985.2089552199</v>
      </c>
      <c r="AK31" s="14">
        <v>5241811.6417910401</v>
      </c>
      <c r="AL31" s="14">
        <v>5043942.6857142895</v>
      </c>
      <c r="AM31" s="14">
        <v>5811476.171875</v>
      </c>
    </row>
    <row r="32" spans="1:39" ht="12.75" customHeight="1" x14ac:dyDescent="0.2">
      <c r="A32" s="6" t="s">
        <v>38</v>
      </c>
      <c r="B32" s="14">
        <v>676397.52380952379</v>
      </c>
      <c r="C32" s="14">
        <v>682733.14150943398</v>
      </c>
      <c r="D32" s="14">
        <v>606982.29670329671</v>
      </c>
      <c r="E32" s="14">
        <v>704021</v>
      </c>
      <c r="F32" s="14">
        <v>669103.1744186047</v>
      </c>
      <c r="G32" s="14">
        <v>710017.1333333333</v>
      </c>
      <c r="H32" s="14">
        <v>740056.53409090906</v>
      </c>
      <c r="I32" s="14">
        <v>786914.84210526315</v>
      </c>
      <c r="J32" s="14">
        <v>989614.20212765958</v>
      </c>
      <c r="K32" s="14">
        <v>961444.78125</v>
      </c>
      <c r="L32" s="14">
        <v>921831.79591836734</v>
      </c>
      <c r="M32" s="14">
        <v>1200347.3789473684</v>
      </c>
      <c r="N32" s="14">
        <v>1423762.9711538462</v>
      </c>
      <c r="O32" s="14">
        <v>1610857.5824175801</v>
      </c>
      <c r="P32" s="14">
        <v>1361970.9578947399</v>
      </c>
      <c r="Q32" s="14">
        <v>1593335.87368421</v>
      </c>
      <c r="R32" s="14">
        <v>2040227.4945054899</v>
      </c>
      <c r="S32" s="14">
        <v>1923653.10752688</v>
      </c>
      <c r="T32" s="14">
        <v>1689903.66292135</v>
      </c>
      <c r="U32" s="14">
        <v>1948804.75581395</v>
      </c>
      <c r="V32" s="14">
        <v>1913981.6117647099</v>
      </c>
      <c r="W32" s="14">
        <v>1589659.92857143</v>
      </c>
      <c r="X32" s="14">
        <v>1690657.1111111101</v>
      </c>
      <c r="Y32" s="14">
        <v>1793835.4624999999</v>
      </c>
      <c r="Z32" s="14">
        <v>1650306.46835443</v>
      </c>
      <c r="AA32" s="14">
        <v>1906719.24358974</v>
      </c>
      <c r="AB32" s="14">
        <v>1991636.65</v>
      </c>
      <c r="AC32" s="14">
        <v>1736805.6933333301</v>
      </c>
      <c r="AD32" s="14">
        <v>1605251.19178082</v>
      </c>
      <c r="AE32" s="14">
        <v>1562960.43835616</v>
      </c>
      <c r="AF32" s="14">
        <v>2108931.4324324299</v>
      </c>
      <c r="AG32" s="14">
        <v>2105630.61643836</v>
      </c>
      <c r="AH32" s="14">
        <v>2096362.8194444401</v>
      </c>
      <c r="AI32" s="14">
        <v>2102924.25352113</v>
      </c>
      <c r="AJ32" s="14">
        <v>2030753.14925373</v>
      </c>
      <c r="AK32" s="14">
        <v>2750520.0298507502</v>
      </c>
      <c r="AL32" s="14">
        <v>2717306.5857142899</v>
      </c>
      <c r="AM32" s="14">
        <v>3176270.3125</v>
      </c>
    </row>
    <row r="33" spans="1:39" ht="12.75" customHeight="1" x14ac:dyDescent="0.2">
      <c r="A33" s="6" t="s">
        <v>6</v>
      </c>
      <c r="B33" s="14">
        <v>247382.88888888888</v>
      </c>
      <c r="C33" s="14">
        <v>308533.3113207547</v>
      </c>
      <c r="D33" s="14">
        <v>366013.80219780217</v>
      </c>
      <c r="E33" s="14">
        <v>386665.86746987951</v>
      </c>
      <c r="F33" s="14">
        <v>397666.41860465117</v>
      </c>
      <c r="G33" s="14">
        <v>415144.32222222222</v>
      </c>
      <c r="H33" s="14">
        <v>423805.09090909088</v>
      </c>
      <c r="I33" s="14">
        <v>414677.49473684211</v>
      </c>
      <c r="J33" s="14">
        <v>480178.44680851063</v>
      </c>
      <c r="K33" s="14">
        <v>496445.5625</v>
      </c>
      <c r="L33" s="14">
        <v>516060.97959183675</v>
      </c>
      <c r="M33" s="14">
        <v>478428.02105263161</v>
      </c>
      <c r="N33" s="14">
        <v>472340.76923076925</v>
      </c>
      <c r="O33" s="14">
        <v>444761.74725274701</v>
      </c>
      <c r="P33" s="14">
        <v>472760.08421052602</v>
      </c>
      <c r="Q33" s="14">
        <v>454117.32631578902</v>
      </c>
      <c r="R33" s="14">
        <v>478892.69230769202</v>
      </c>
      <c r="S33" s="14">
        <v>480841.58064516098</v>
      </c>
      <c r="T33" s="14">
        <v>525506.86516853899</v>
      </c>
      <c r="U33" s="14">
        <v>552686.95348837203</v>
      </c>
      <c r="V33" s="14">
        <v>546427.49411764694</v>
      </c>
      <c r="W33" s="14">
        <v>497156.80952380999</v>
      </c>
      <c r="X33" s="14">
        <v>503196.77777777798</v>
      </c>
      <c r="Y33" s="14">
        <v>551120.55000000005</v>
      </c>
      <c r="Z33" s="14">
        <v>554630.29113924003</v>
      </c>
      <c r="AA33" s="14">
        <v>605277.52564102598</v>
      </c>
      <c r="AB33" s="14">
        <v>609189.57499999995</v>
      </c>
      <c r="AC33" s="14">
        <v>672866.933333333</v>
      </c>
      <c r="AD33" s="14">
        <v>638692.42465753399</v>
      </c>
      <c r="AE33" s="14">
        <v>582419.09589041094</v>
      </c>
      <c r="AF33" s="14">
        <v>602608.5</v>
      </c>
      <c r="AG33" s="14">
        <v>610568.05479452095</v>
      </c>
      <c r="AH33" s="14">
        <v>603640.02777777798</v>
      </c>
      <c r="AI33" s="14">
        <v>632077.78873239399</v>
      </c>
      <c r="AJ33" s="14">
        <v>623447.74626865704</v>
      </c>
      <c r="AK33" s="14">
        <v>654946.34328358201</v>
      </c>
      <c r="AL33" s="14">
        <v>633862.31428571395</v>
      </c>
      <c r="AM33" s="14">
        <v>692537</v>
      </c>
    </row>
    <row r="34" spans="1:39" ht="12.75" customHeight="1" x14ac:dyDescent="0.2">
      <c r="A34" s="6" t="s">
        <v>86</v>
      </c>
      <c r="B34" s="14">
        <v>70181.325396825399</v>
      </c>
      <c r="C34" s="14">
        <v>87408.698113207545</v>
      </c>
      <c r="D34" s="14">
        <v>104615.4945054945</v>
      </c>
      <c r="E34" s="14">
        <v>128006.0843373494</v>
      </c>
      <c r="F34" s="14">
        <v>134930.97674418605</v>
      </c>
      <c r="G34" s="14">
        <v>147843.85555555555</v>
      </c>
      <c r="H34" s="14">
        <v>154366.02272727274</v>
      </c>
      <c r="I34" s="14">
        <v>152763.42105263157</v>
      </c>
      <c r="J34" s="14">
        <v>129182.53191489361</v>
      </c>
      <c r="K34" s="14">
        <v>298663.5</v>
      </c>
      <c r="L34" s="14">
        <v>119925.98979591837</v>
      </c>
      <c r="M34" s="14">
        <v>134227.7052631579</v>
      </c>
      <c r="N34" s="14">
        <v>102609.94230769231</v>
      </c>
      <c r="O34" s="14">
        <v>134279.57142857101</v>
      </c>
      <c r="P34" s="14">
        <v>148690.62105263199</v>
      </c>
      <c r="Q34" s="14">
        <v>265217.71578947402</v>
      </c>
      <c r="R34" s="14">
        <v>269290.197802198</v>
      </c>
      <c r="S34" s="14">
        <v>298493.79569892498</v>
      </c>
      <c r="T34" s="14">
        <v>303680.157303371</v>
      </c>
      <c r="U34" s="14">
        <v>359044.94186046498</v>
      </c>
      <c r="V34" s="14">
        <v>317839.2</v>
      </c>
      <c r="W34" s="14">
        <v>288626.38095238101</v>
      </c>
      <c r="X34" s="14">
        <v>351089.580246914</v>
      </c>
      <c r="Y34" s="14">
        <v>314581.75</v>
      </c>
      <c r="Z34" s="14">
        <v>322993.15189873398</v>
      </c>
      <c r="AA34" s="14">
        <v>350308.15384615399</v>
      </c>
      <c r="AB34" s="14">
        <v>316093.22499999998</v>
      </c>
      <c r="AC34" s="14">
        <v>359802.26666666701</v>
      </c>
      <c r="AD34" s="14">
        <v>371956.63013698597</v>
      </c>
      <c r="AE34" s="14">
        <v>361305.68493150698</v>
      </c>
      <c r="AF34" s="14">
        <v>320708.85135135101</v>
      </c>
      <c r="AG34" s="14">
        <v>308656.24657534203</v>
      </c>
      <c r="AH34" s="14">
        <v>343907.83333333302</v>
      </c>
      <c r="AI34" s="14">
        <v>313474.30985915498</v>
      </c>
      <c r="AJ34" s="14">
        <v>275831.805970149</v>
      </c>
      <c r="AK34" s="14">
        <v>329637.044776119</v>
      </c>
      <c r="AL34" s="14">
        <v>423075.57142857101</v>
      </c>
      <c r="AM34" s="14">
        <v>365992.03125</v>
      </c>
    </row>
    <row r="35" spans="1:39" ht="12.75" customHeight="1" x14ac:dyDescent="0.2">
      <c r="A35" s="6" t="s">
        <v>81</v>
      </c>
      <c r="B35" s="14">
        <v>278809.41269841272</v>
      </c>
      <c r="C35" s="14">
        <v>289345.21698113205</v>
      </c>
      <c r="D35" s="14">
        <v>417673.90109890111</v>
      </c>
      <c r="E35" s="14">
        <v>474111.8313253012</v>
      </c>
      <c r="F35" s="14">
        <v>573085.1744186047</v>
      </c>
      <c r="G35" s="14">
        <v>720873.54444444447</v>
      </c>
      <c r="H35" s="14">
        <v>657794.39772727271</v>
      </c>
      <c r="I35" s="14">
        <v>808229.04210526322</v>
      </c>
      <c r="J35" s="14">
        <v>746837.28723404254</v>
      </c>
      <c r="K35" s="14">
        <v>995218.77083333337</v>
      </c>
      <c r="L35" s="14">
        <v>1080129.0714285714</v>
      </c>
      <c r="M35" s="14">
        <v>1084609.0421052631</v>
      </c>
      <c r="N35" s="14">
        <v>1417447.3076923077</v>
      </c>
      <c r="O35" s="14">
        <v>1576321.6923076899</v>
      </c>
      <c r="P35" s="14">
        <v>1621839.5368421101</v>
      </c>
      <c r="Q35" s="14">
        <v>1665861.2736842099</v>
      </c>
      <c r="R35" s="14">
        <v>1989584.1428571399</v>
      </c>
      <c r="S35" s="14">
        <v>2317874.4516129</v>
      </c>
      <c r="T35" s="14">
        <v>2256736.5617977502</v>
      </c>
      <c r="U35" s="14">
        <v>2449517.81395349</v>
      </c>
      <c r="V35" s="14">
        <v>3044051.0705882399</v>
      </c>
      <c r="W35" s="14">
        <v>2638834.7142857099</v>
      </c>
      <c r="X35" s="14">
        <v>3074227.1358024701</v>
      </c>
      <c r="Y35" s="14">
        <v>2762981.8624999998</v>
      </c>
      <c r="Z35" s="14">
        <v>3006378.6075949399</v>
      </c>
      <c r="AA35" s="14">
        <v>3776509.91025641</v>
      </c>
      <c r="AB35" s="14">
        <v>3771029.2374999998</v>
      </c>
      <c r="AC35" s="14">
        <v>3854319.76</v>
      </c>
      <c r="AD35" s="14">
        <v>4132909.3972602701</v>
      </c>
      <c r="AE35" s="14">
        <v>4170604.4109589001</v>
      </c>
      <c r="AF35" s="14">
        <v>4144119.3648648602</v>
      </c>
      <c r="AG35" s="14">
        <v>4104346.1095890398</v>
      </c>
      <c r="AH35" s="14">
        <v>4496021.4722222202</v>
      </c>
      <c r="AI35" s="14">
        <v>4839425.0845070397</v>
      </c>
      <c r="AJ35" s="14">
        <v>5375516.3582089599</v>
      </c>
      <c r="AK35" s="14">
        <v>6090517.1044776104</v>
      </c>
      <c r="AL35" s="14">
        <v>6056903.0571428603</v>
      </c>
      <c r="AM35" s="14">
        <v>6197540.375</v>
      </c>
    </row>
    <row r="36" spans="1:39" s="12" customFormat="1" ht="12.75" customHeight="1" x14ac:dyDescent="0.2">
      <c r="A36" s="12" t="s">
        <v>56</v>
      </c>
      <c r="B36" s="16">
        <f>SUM(B17:B35)</f>
        <v>6481101.9999999981</v>
      </c>
      <c r="C36" s="16">
        <f>SUM(C17:C35)</f>
        <v>6424952.3018867932</v>
      </c>
      <c r="D36" s="16">
        <f t="shared" ref="D36:Y36" si="0">SUM(D17:D35)</f>
        <v>7026659.0219780225</v>
      </c>
      <c r="E36" s="16">
        <f t="shared" si="0"/>
        <v>8788121.8674698789</v>
      </c>
      <c r="F36" s="16">
        <f t="shared" si="0"/>
        <v>9412934.1627906952</v>
      </c>
      <c r="G36" s="16">
        <f t="shared" si="0"/>
        <v>9979717.5666666646</v>
      </c>
      <c r="H36" s="16">
        <f t="shared" si="0"/>
        <v>10149988.102272728</v>
      </c>
      <c r="I36" s="16">
        <f t="shared" si="0"/>
        <v>10950236.021052632</v>
      </c>
      <c r="J36" s="16">
        <f t="shared" si="0"/>
        <v>12141125.936170213</v>
      </c>
      <c r="K36" s="16">
        <f t="shared" si="0"/>
        <v>12349367.833333334</v>
      </c>
      <c r="L36" s="16">
        <f t="shared" si="0"/>
        <v>13571898.142857142</v>
      </c>
      <c r="M36" s="16">
        <f t="shared" si="0"/>
        <v>17583200.62105263</v>
      </c>
      <c r="N36" s="16">
        <f t="shared" si="0"/>
        <v>17801764.826923076</v>
      </c>
      <c r="O36" s="16">
        <f t="shared" si="0"/>
        <v>19112463.307692297</v>
      </c>
      <c r="P36" s="16">
        <f t="shared" si="0"/>
        <v>18353930.705263179</v>
      </c>
      <c r="Q36" s="16">
        <f t="shared" si="0"/>
        <v>21343820.400000002</v>
      </c>
      <c r="R36" s="16">
        <f t="shared" si="0"/>
        <v>26653732.604395598</v>
      </c>
      <c r="S36" s="16">
        <f t="shared" si="0"/>
        <v>26547110.129032262</v>
      </c>
      <c r="T36" s="16">
        <f t="shared" si="0"/>
        <v>24565505.325842705</v>
      </c>
      <c r="U36" s="16">
        <f t="shared" si="0"/>
        <v>28571156.069767438</v>
      </c>
      <c r="V36" s="16">
        <f t="shared" si="0"/>
        <v>30595386.235294115</v>
      </c>
      <c r="W36" s="16">
        <f t="shared" si="0"/>
        <v>26439674.190476187</v>
      </c>
      <c r="X36" s="16">
        <f t="shared" si="0"/>
        <v>30721358.407407399</v>
      </c>
      <c r="Y36" s="16">
        <f t="shared" si="0"/>
        <v>33357636.712500002</v>
      </c>
      <c r="Z36" s="16">
        <f t="shared" ref="Z36:AE36" si="1">SUM(Z17:Z35)</f>
        <v>32658334.518987395</v>
      </c>
      <c r="AA36" s="16">
        <f t="shared" si="1"/>
        <v>36761276.064102516</v>
      </c>
      <c r="AB36" s="16">
        <f t="shared" si="1"/>
        <v>39820566.725000001</v>
      </c>
      <c r="AC36" s="16">
        <f t="shared" si="1"/>
        <v>36865635.666666627</v>
      </c>
      <c r="AD36" s="16">
        <f t="shared" si="1"/>
        <v>34703154.273972556</v>
      </c>
      <c r="AE36" s="16">
        <f t="shared" si="1"/>
        <v>36262143.369862974</v>
      </c>
      <c r="AF36" s="16">
        <f t="shared" ref="AF36:AG36" si="2">SUM(AF17:AF35)</f>
        <v>39116216.64864862</v>
      </c>
      <c r="AG36" s="16">
        <f t="shared" si="2"/>
        <v>41165360.602739722</v>
      </c>
      <c r="AH36" s="16">
        <f t="shared" ref="AH36:AI36" si="3">SUM(AH17:AH35)</f>
        <v>41339842.263888896</v>
      </c>
      <c r="AI36" s="16">
        <f t="shared" si="3"/>
        <v>47009265.366197161</v>
      </c>
      <c r="AJ36" s="16">
        <f t="shared" ref="AJ36:AK36" si="4">SUM(AJ17:AJ35)</f>
        <v>47753717.223880596</v>
      </c>
      <c r="AK36" s="16">
        <f t="shared" si="4"/>
        <v>54623707.671641752</v>
      </c>
      <c r="AL36" s="16">
        <f t="shared" ref="AL36:AM36" si="5">SUM(AL17:AL35)</f>
        <v>57043451.857142821</v>
      </c>
      <c r="AM36" s="16">
        <f t="shared" si="5"/>
        <v>68694374.859375</v>
      </c>
    </row>
    <row r="37" spans="1:39" ht="11.25" customHeight="1" x14ac:dyDescent="0.2">
      <c r="N37" s="14"/>
      <c r="O37" s="14"/>
      <c r="P37" s="14"/>
      <c r="Q37" s="14"/>
      <c r="R37" s="14"/>
      <c r="S37" s="14"/>
      <c r="T37" s="14"/>
      <c r="U37" s="14"/>
      <c r="V37" s="14"/>
      <c r="W37" s="14"/>
      <c r="X37" s="14"/>
      <c r="Y37" s="14"/>
      <c r="Z37" s="14"/>
      <c r="AA37" s="14"/>
      <c r="AB37" s="14"/>
    </row>
    <row r="38" spans="1:39" ht="12.75" customHeight="1" x14ac:dyDescent="0.2">
      <c r="A38" s="12" t="s">
        <v>27</v>
      </c>
      <c r="B38" s="13">
        <f>B14-B36</f>
        <v>103471.26190476399</v>
      </c>
      <c r="C38" s="13">
        <f>C14-C36</f>
        <v>509986.67924528196</v>
      </c>
      <c r="D38" s="13">
        <f t="shared" ref="D38:Z38" si="6">D14-D36</f>
        <v>344381.58241758216</v>
      </c>
      <c r="E38" s="13">
        <f t="shared" si="6"/>
        <v>961655.22891566344</v>
      </c>
      <c r="F38" s="13">
        <f t="shared" si="6"/>
        <v>1209306.7558139563</v>
      </c>
      <c r="G38" s="13">
        <f t="shared" si="6"/>
        <v>227391.20000000298</v>
      </c>
      <c r="H38" s="13">
        <f t="shared" si="6"/>
        <v>1348956.2499999981</v>
      </c>
      <c r="I38" s="13">
        <f t="shared" si="6"/>
        <v>1360314.1052631568</v>
      </c>
      <c r="J38" s="13">
        <f t="shared" si="6"/>
        <v>1603235.6914893612</v>
      </c>
      <c r="K38" s="13">
        <f t="shared" si="6"/>
        <v>1409676.322916666</v>
      </c>
      <c r="L38" s="13">
        <f t="shared" si="6"/>
        <v>2382920.9693877567</v>
      </c>
      <c r="M38" s="13">
        <f t="shared" si="6"/>
        <v>4774432.1473684236</v>
      </c>
      <c r="N38" s="13">
        <f t="shared" si="6"/>
        <v>5370015.182692308</v>
      </c>
      <c r="O38" s="13">
        <f t="shared" si="6"/>
        <v>4739034.6923077032</v>
      </c>
      <c r="P38" s="13">
        <f t="shared" si="6"/>
        <v>4168565.2947368212</v>
      </c>
      <c r="Q38" s="13">
        <f t="shared" si="6"/>
        <v>3435241.5999999978</v>
      </c>
      <c r="R38" s="13">
        <f t="shared" si="6"/>
        <v>9955052.3956044018</v>
      </c>
      <c r="S38" s="13">
        <f t="shared" si="6"/>
        <v>9182867.8709677383</v>
      </c>
      <c r="T38" s="13">
        <f t="shared" si="6"/>
        <v>4222046.6741572954</v>
      </c>
      <c r="U38" s="13">
        <f t="shared" si="6"/>
        <v>7457991.9302325621</v>
      </c>
      <c r="V38" s="13">
        <f t="shared" si="6"/>
        <v>10686624.764705885</v>
      </c>
      <c r="W38" s="13">
        <f t="shared" si="6"/>
        <v>7658040.8095238134</v>
      </c>
      <c r="X38" s="13">
        <f t="shared" si="6"/>
        <v>8388517.0246913768</v>
      </c>
      <c r="Y38" s="13">
        <f t="shared" si="6"/>
        <v>9791481.2624999993</v>
      </c>
      <c r="Z38" s="13">
        <f t="shared" si="6"/>
        <v>8638958.4936708063</v>
      </c>
      <c r="AA38" s="13">
        <f t="shared" ref="AA38:AC38" si="7">AA14-AA36</f>
        <v>14141120.269230783</v>
      </c>
      <c r="AB38" s="13">
        <f t="shared" si="7"/>
        <v>21399188.324999996</v>
      </c>
      <c r="AC38" s="13">
        <f t="shared" si="7"/>
        <v>11846159.52000007</v>
      </c>
      <c r="AD38" s="13">
        <f t="shared" ref="AD38:AE38" si="8">AD14-AD36</f>
        <v>8482604.1369863451</v>
      </c>
      <c r="AE38" s="13">
        <f t="shared" si="8"/>
        <v>8177220.3013699278</v>
      </c>
      <c r="AF38" s="13">
        <f t="shared" ref="AF38:AG38" si="9">AF14-AF36</f>
        <v>10817369.878378384</v>
      </c>
      <c r="AG38" s="13">
        <f t="shared" si="9"/>
        <v>17442921.506849281</v>
      </c>
      <c r="AH38" s="13">
        <f t="shared" ref="AH38:AI38" si="10">AH14-AH36</f>
        <v>12564175.819444403</v>
      </c>
      <c r="AI38" s="13">
        <f t="shared" si="10"/>
        <v>17193073.112676039</v>
      </c>
      <c r="AJ38" s="13">
        <f t="shared" ref="AJ38:AK38" si="11">AJ14-AJ36</f>
        <v>15106857.597014904</v>
      </c>
      <c r="AK38" s="13">
        <f t="shared" si="11"/>
        <v>24116763.940298542</v>
      </c>
      <c r="AL38" s="13">
        <f t="shared" ref="AL38:AM38" si="12">AL14-AL36</f>
        <v>21556953.585714281</v>
      </c>
      <c r="AM38" s="13">
        <f t="shared" si="12"/>
        <v>22466390.140625</v>
      </c>
    </row>
    <row r="39" spans="1:39" x14ac:dyDescent="0.2">
      <c r="N39" s="19"/>
      <c r="O39" s="19"/>
      <c r="P39" s="19"/>
      <c r="Q39" s="19"/>
      <c r="R39" s="19"/>
      <c r="S39" s="19"/>
      <c r="T39" s="19"/>
      <c r="U39" s="19"/>
      <c r="V39" s="19"/>
      <c r="W39" s="19"/>
      <c r="X39" s="19"/>
      <c r="Y39" s="19"/>
      <c r="Z39" s="19"/>
      <c r="AA39" s="19"/>
      <c r="AB39" s="19"/>
    </row>
    <row r="40" spans="1:39" ht="12.75" customHeight="1" x14ac:dyDescent="0.2">
      <c r="A40" s="6" t="s">
        <v>9</v>
      </c>
      <c r="B40" s="14">
        <v>0</v>
      </c>
      <c r="C40" s="14">
        <v>0</v>
      </c>
      <c r="D40" s="14">
        <v>0</v>
      </c>
      <c r="E40" s="14">
        <v>165636.4578313253</v>
      </c>
      <c r="F40" s="14">
        <v>107752.60465116279</v>
      </c>
      <c r="G40" s="14">
        <v>174184.08888888889</v>
      </c>
      <c r="H40" s="14">
        <v>91100.852272727279</v>
      </c>
      <c r="I40" s="14">
        <v>145076.32631578948</v>
      </c>
      <c r="J40" s="14">
        <v>140784.80851063831</v>
      </c>
      <c r="K40" s="14">
        <v>100597.70833333333</v>
      </c>
      <c r="L40" s="14">
        <v>67163.867346938772</v>
      </c>
      <c r="M40" s="14">
        <v>139127.62105263158</v>
      </c>
      <c r="N40" s="14">
        <v>23452.35576923077</v>
      </c>
      <c r="O40" s="14"/>
      <c r="P40" s="14"/>
      <c r="Q40" s="14"/>
      <c r="R40" s="14"/>
      <c r="S40" s="14"/>
      <c r="T40" s="14"/>
      <c r="U40" s="14"/>
      <c r="V40" s="14"/>
      <c r="W40" s="14"/>
      <c r="X40" s="14"/>
      <c r="Y40" s="14"/>
      <c r="Z40" s="14"/>
      <c r="AA40" s="14"/>
      <c r="AB40" s="14"/>
    </row>
    <row r="41" spans="1:39" ht="12.75" customHeight="1" x14ac:dyDescent="0.2">
      <c r="A41" s="6" t="s">
        <v>84</v>
      </c>
      <c r="B41" s="14">
        <v>127025.12698412698</v>
      </c>
      <c r="C41" s="14">
        <v>114502.96226415095</v>
      </c>
      <c r="D41" s="14">
        <v>172073.50549450549</v>
      </c>
      <c r="E41" s="14">
        <v>151505.96385542169</v>
      </c>
      <c r="F41" s="14">
        <v>152372.83720930232</v>
      </c>
      <c r="G41" s="14">
        <v>81099.333333333328</v>
      </c>
      <c r="H41" s="14">
        <v>104907.26136363637</v>
      </c>
      <c r="I41" s="14">
        <v>119491.55789473685</v>
      </c>
      <c r="J41" s="14">
        <v>82342.723404255317</v>
      </c>
      <c r="K41" s="14">
        <v>106303.15625</v>
      </c>
      <c r="L41" s="14">
        <v>156194.96938775509</v>
      </c>
      <c r="M41" s="14">
        <v>345586.94736842107</v>
      </c>
      <c r="N41" s="14">
        <v>226809.625</v>
      </c>
      <c r="O41" s="14">
        <v>664658.69230769202</v>
      </c>
      <c r="P41" s="14">
        <v>692994.62105263199</v>
      </c>
      <c r="Q41" s="14">
        <v>706299.64210526296</v>
      </c>
      <c r="R41" s="14">
        <v>1381603.2417582399</v>
      </c>
      <c r="S41" s="14">
        <v>1498463.3655914001</v>
      </c>
      <c r="T41" s="14">
        <v>803272.91011236003</v>
      </c>
      <c r="U41" s="14">
        <v>1043839.47674419</v>
      </c>
      <c r="V41" s="14">
        <v>809222.11764705903</v>
      </c>
      <c r="W41" s="14">
        <v>1575727.98809524</v>
      </c>
      <c r="X41" s="14">
        <v>3533903.8641975299</v>
      </c>
      <c r="Y41" s="14">
        <v>2702024.1625000001</v>
      </c>
      <c r="Z41" s="14">
        <v>3451024</v>
      </c>
      <c r="AA41" s="14">
        <v>1884982</v>
      </c>
      <c r="AB41" s="14">
        <v>2058794</v>
      </c>
      <c r="AC41" s="14">
        <v>2203467</v>
      </c>
      <c r="AD41" s="14">
        <v>1100291</v>
      </c>
      <c r="AE41" s="14">
        <v>2189072</v>
      </c>
      <c r="AF41" s="14">
        <v>1792342</v>
      </c>
      <c r="AG41" s="14">
        <v>2513904</v>
      </c>
      <c r="AH41" s="14">
        <v>3112924</v>
      </c>
      <c r="AI41" s="14">
        <v>2233395</v>
      </c>
      <c r="AJ41" s="14">
        <v>2924485</v>
      </c>
      <c r="AK41" s="14">
        <v>3089341</v>
      </c>
      <c r="AL41" s="14">
        <v>2835413</v>
      </c>
      <c r="AM41" s="14">
        <v>3805633</v>
      </c>
    </row>
    <row r="42" spans="1:39" ht="12.75" customHeight="1" x14ac:dyDescent="0.2">
      <c r="A42" s="6" t="s">
        <v>85</v>
      </c>
      <c r="B42" s="14">
        <v>843631.46825396828</v>
      </c>
      <c r="C42" s="14">
        <v>1033317.6226415094</v>
      </c>
      <c r="D42" s="14">
        <v>1343588.0439560439</v>
      </c>
      <c r="E42" s="14">
        <v>1638711.2048192772</v>
      </c>
      <c r="F42" s="14">
        <v>1738849.8604651163</v>
      </c>
      <c r="G42" s="14">
        <v>1855350.3666666667</v>
      </c>
      <c r="H42" s="14">
        <v>1825490.3409090908</v>
      </c>
      <c r="I42" s="14">
        <v>2032423.3052631579</v>
      </c>
      <c r="J42" s="14">
        <v>1617784.5319148935</v>
      </c>
      <c r="K42" s="14">
        <v>1187099.8958333333</v>
      </c>
      <c r="L42" s="14">
        <v>1198193.163265306</v>
      </c>
      <c r="M42" s="14">
        <v>1233549.6842105263</v>
      </c>
      <c r="N42" s="14">
        <v>1026477.5769230769</v>
      </c>
      <c r="O42" s="14">
        <v>1535428.1868131901</v>
      </c>
      <c r="P42" s="14">
        <v>2331519.2947368398</v>
      </c>
      <c r="Q42" s="14">
        <v>2854264.0842105299</v>
      </c>
      <c r="R42" s="14">
        <v>3532928.8021978</v>
      </c>
      <c r="S42" s="14">
        <v>4001394.67741935</v>
      </c>
      <c r="T42" s="14">
        <v>3622115</v>
      </c>
      <c r="U42" s="14">
        <v>2525311.7441860498</v>
      </c>
      <c r="V42" s="14">
        <v>2291190.2352941199</v>
      </c>
      <c r="W42" s="14">
        <v>2750080.5595238102</v>
      </c>
      <c r="X42" s="14">
        <v>3782434.2839506199</v>
      </c>
      <c r="Y42" s="14">
        <v>8459500.7125000004</v>
      </c>
      <c r="Z42" s="14">
        <v>4202383</v>
      </c>
      <c r="AA42" s="14">
        <v>3650548</v>
      </c>
      <c r="AB42" s="14">
        <v>4908654</v>
      </c>
      <c r="AC42" s="14">
        <v>4757883</v>
      </c>
      <c r="AD42" s="14">
        <v>4562608</v>
      </c>
      <c r="AE42" s="14">
        <v>5208247</v>
      </c>
      <c r="AF42" s="14">
        <v>5749843</v>
      </c>
      <c r="AG42" s="14">
        <v>4036945</v>
      </c>
      <c r="AH42" s="14">
        <v>6174047</v>
      </c>
      <c r="AI42" s="14">
        <v>5348125</v>
      </c>
      <c r="AJ42" s="14">
        <v>4706449</v>
      </c>
      <c r="AK42" s="14">
        <v>5579714</v>
      </c>
      <c r="AL42" s="14">
        <v>4608832</v>
      </c>
      <c r="AM42" s="14">
        <v>6983990</v>
      </c>
    </row>
    <row r="43" spans="1:39" ht="12.75" customHeight="1" x14ac:dyDescent="0.2">
      <c r="A43" s="12" t="s">
        <v>10</v>
      </c>
      <c r="B43" s="16">
        <f>B40+B41-B42</f>
        <v>-716606.3412698413</v>
      </c>
      <c r="C43" s="16">
        <f>C40+C41-C42</f>
        <v>-918814.66037735844</v>
      </c>
      <c r="D43" s="16">
        <f t="shared" ref="D43:X43" si="13">D40+D41-D42</f>
        <v>-1171514.5384615385</v>
      </c>
      <c r="E43" s="16">
        <f t="shared" si="13"/>
        <v>-1321568.7831325303</v>
      </c>
      <c r="F43" s="16">
        <f t="shared" si="13"/>
        <v>-1478724.4186046512</v>
      </c>
      <c r="G43" s="16">
        <f t="shared" si="13"/>
        <v>-1600066.9444444445</v>
      </c>
      <c r="H43" s="16">
        <f t="shared" si="13"/>
        <v>-1629482.2272727271</v>
      </c>
      <c r="I43" s="16">
        <f t="shared" si="13"/>
        <v>-1767855.4210526315</v>
      </c>
      <c r="J43" s="16">
        <f t="shared" si="13"/>
        <v>-1394657</v>
      </c>
      <c r="K43" s="16">
        <f t="shared" si="13"/>
        <v>-980199.03125</v>
      </c>
      <c r="L43" s="16">
        <f t="shared" si="13"/>
        <v>-974834.32653061219</v>
      </c>
      <c r="M43" s="16">
        <f t="shared" si="13"/>
        <v>-748835.11578947364</v>
      </c>
      <c r="N43" s="16">
        <f t="shared" si="13"/>
        <v>-776215.59615384613</v>
      </c>
      <c r="O43" s="16">
        <f t="shared" si="13"/>
        <v>-870769.49450549809</v>
      </c>
      <c r="P43" s="16">
        <f t="shared" si="13"/>
        <v>-1638524.6736842077</v>
      </c>
      <c r="Q43" s="16">
        <f t="shared" si="13"/>
        <v>-2147964.4421052672</v>
      </c>
      <c r="R43" s="16">
        <f t="shared" si="13"/>
        <v>-2151325.5604395601</v>
      </c>
      <c r="S43" s="16">
        <f t="shared" si="13"/>
        <v>-2502931.3118279502</v>
      </c>
      <c r="T43" s="16">
        <f t="shared" si="13"/>
        <v>-2818842.08988764</v>
      </c>
      <c r="U43" s="16">
        <f t="shared" si="13"/>
        <v>-1481472.2674418599</v>
      </c>
      <c r="V43" s="16">
        <f t="shared" si="13"/>
        <v>-1481968.1176470609</v>
      </c>
      <c r="W43" s="16">
        <f t="shared" si="13"/>
        <v>-1174352.5714285702</v>
      </c>
      <c r="X43" s="16">
        <f t="shared" si="13"/>
        <v>-248530.41975309001</v>
      </c>
      <c r="Y43" s="16">
        <f t="shared" ref="Y43:AD43" si="14">Y40+Y41-Y42</f>
        <v>-5757476.5500000007</v>
      </c>
      <c r="Z43" s="16">
        <f t="shared" si="14"/>
        <v>-751359</v>
      </c>
      <c r="AA43" s="16">
        <f t="shared" si="14"/>
        <v>-1765566</v>
      </c>
      <c r="AB43" s="16">
        <f t="shared" si="14"/>
        <v>-2849860</v>
      </c>
      <c r="AC43" s="16">
        <f t="shared" si="14"/>
        <v>-2554416</v>
      </c>
      <c r="AD43" s="16">
        <f t="shared" si="14"/>
        <v>-3462317</v>
      </c>
      <c r="AE43" s="16">
        <f t="shared" ref="AE43:AF43" si="15">AE40+AE41-AE42</f>
        <v>-3019175</v>
      </c>
      <c r="AF43" s="16">
        <f t="shared" si="15"/>
        <v>-3957501</v>
      </c>
      <c r="AG43" s="16">
        <f t="shared" ref="AG43:AH43" si="16">AG40+AG41-AG42</f>
        <v>-1523041</v>
      </c>
      <c r="AH43" s="16">
        <f t="shared" si="16"/>
        <v>-3061123</v>
      </c>
      <c r="AI43" s="16">
        <f t="shared" ref="AI43:AJ43" si="17">AI40+AI41-AI42</f>
        <v>-3114730</v>
      </c>
      <c r="AJ43" s="16">
        <f t="shared" si="17"/>
        <v>-1781964</v>
      </c>
      <c r="AK43" s="16">
        <f t="shared" ref="AK43:AM43" si="18">AK40+AK41-AK42</f>
        <v>-2490373</v>
      </c>
      <c r="AL43" s="16">
        <f t="shared" si="18"/>
        <v>-1773419</v>
      </c>
      <c r="AM43" s="16">
        <f t="shared" si="18"/>
        <v>-3178357</v>
      </c>
    </row>
    <row r="44" spans="1:39" x14ac:dyDescent="0.2">
      <c r="N44" s="14"/>
      <c r="O44" s="14"/>
      <c r="P44" s="14"/>
      <c r="Q44" s="14"/>
      <c r="R44" s="14"/>
      <c r="S44" s="14"/>
      <c r="T44" s="14"/>
      <c r="U44" s="14"/>
      <c r="V44" s="14"/>
      <c r="W44" s="14"/>
      <c r="X44" s="14"/>
      <c r="Y44" s="14"/>
      <c r="Z44" s="14"/>
      <c r="AA44" s="14"/>
      <c r="AB44" s="14"/>
    </row>
    <row r="45" spans="1:39" ht="12.75" customHeight="1" x14ac:dyDescent="0.2">
      <c r="A45" s="12" t="s">
        <v>13</v>
      </c>
      <c r="B45" s="13">
        <f t="shared" ref="B45:Z45" si="19">B38+B43</f>
        <v>-613135.07936507731</v>
      </c>
      <c r="C45" s="13">
        <f t="shared" si="19"/>
        <v>-408827.98113207647</v>
      </c>
      <c r="D45" s="13">
        <f t="shared" si="19"/>
        <v>-827132.95604395634</v>
      </c>
      <c r="E45" s="13">
        <f t="shared" si="19"/>
        <v>-359913.55421686685</v>
      </c>
      <c r="F45" s="13">
        <f t="shared" si="19"/>
        <v>-269417.66279069497</v>
      </c>
      <c r="G45" s="13">
        <f t="shared" si="19"/>
        <v>-1372675.7444444415</v>
      </c>
      <c r="H45" s="13">
        <f t="shared" si="19"/>
        <v>-280525.97727272892</v>
      </c>
      <c r="I45" s="13">
        <f t="shared" si="19"/>
        <v>-407541.31578947464</v>
      </c>
      <c r="J45" s="13">
        <f t="shared" si="19"/>
        <v>208578.69148936123</v>
      </c>
      <c r="K45" s="13">
        <f t="shared" si="19"/>
        <v>429477.29166666605</v>
      </c>
      <c r="L45" s="13">
        <f t="shared" si="19"/>
        <v>1408086.6428571446</v>
      </c>
      <c r="M45" s="13">
        <f t="shared" si="19"/>
        <v>4025597.0315789501</v>
      </c>
      <c r="N45" s="13">
        <f t="shared" si="19"/>
        <v>4593799.586538462</v>
      </c>
      <c r="O45" s="13">
        <f t="shared" si="19"/>
        <v>3868265.1978022051</v>
      </c>
      <c r="P45" s="13">
        <f t="shared" si="19"/>
        <v>2530040.6210526135</v>
      </c>
      <c r="Q45" s="13">
        <f t="shared" si="19"/>
        <v>1287277.1578947306</v>
      </c>
      <c r="R45" s="13">
        <f t="shared" si="19"/>
        <v>7803726.8351648413</v>
      </c>
      <c r="S45" s="13">
        <f t="shared" si="19"/>
        <v>6679936.5591397882</v>
      </c>
      <c r="T45" s="13">
        <f t="shared" si="19"/>
        <v>1403204.5842696554</v>
      </c>
      <c r="U45" s="13">
        <f t="shared" si="19"/>
        <v>5976519.6627907027</v>
      </c>
      <c r="V45" s="13">
        <f t="shared" si="19"/>
        <v>9204656.6470588241</v>
      </c>
      <c r="W45" s="13">
        <f t="shared" si="19"/>
        <v>6483688.2380952435</v>
      </c>
      <c r="X45" s="13">
        <f t="shared" si="19"/>
        <v>8139986.6049382873</v>
      </c>
      <c r="Y45" s="13">
        <f t="shared" si="19"/>
        <v>4034004.7124999985</v>
      </c>
      <c r="Z45" s="13">
        <f t="shared" si="19"/>
        <v>7887599.4936708063</v>
      </c>
      <c r="AA45" s="13">
        <f t="shared" ref="AA45:AC45" si="20">AA38+AA43</f>
        <v>12375554.269230783</v>
      </c>
      <c r="AB45" s="13">
        <f t="shared" si="20"/>
        <v>18549328.324999996</v>
      </c>
      <c r="AC45" s="13">
        <f t="shared" si="20"/>
        <v>9291743.5200000703</v>
      </c>
      <c r="AD45" s="13">
        <f t="shared" ref="AD45:AE45" si="21">AD38+AD43</f>
        <v>5020287.1369863451</v>
      </c>
      <c r="AE45" s="13">
        <f t="shared" si="21"/>
        <v>5158045.3013699278</v>
      </c>
      <c r="AF45" s="13">
        <f t="shared" ref="AF45:AG45" si="22">AF38+AF43</f>
        <v>6859868.8783783838</v>
      </c>
      <c r="AG45" s="13">
        <f t="shared" si="22"/>
        <v>15919880.506849281</v>
      </c>
      <c r="AH45" s="13">
        <f t="shared" ref="AH45:AI45" si="23">AH38+AH43</f>
        <v>9503052.8194444031</v>
      </c>
      <c r="AI45" s="13">
        <f t="shared" si="23"/>
        <v>14078343.112676039</v>
      </c>
      <c r="AJ45" s="13">
        <f t="shared" ref="AJ45:AK45" si="24">AJ38+AJ43</f>
        <v>13324893.597014904</v>
      </c>
      <c r="AK45" s="13">
        <f t="shared" si="24"/>
        <v>21626390.940298542</v>
      </c>
      <c r="AL45" s="13">
        <f t="shared" ref="AL45:AM45" si="25">AL38+AL43</f>
        <v>19783534.585714281</v>
      </c>
      <c r="AM45" s="13">
        <f t="shared" si="25"/>
        <v>19288033.140625</v>
      </c>
    </row>
    <row r="46" spans="1:39" x14ac:dyDescent="0.2">
      <c r="A46" s="12"/>
      <c r="N46" s="14"/>
      <c r="O46" s="14"/>
      <c r="P46" s="14"/>
      <c r="Q46" s="14"/>
      <c r="R46" s="14"/>
      <c r="S46" s="14"/>
      <c r="T46" s="14"/>
      <c r="U46" s="14"/>
      <c r="V46" s="14"/>
      <c r="W46" s="14"/>
      <c r="X46" s="14"/>
      <c r="Y46" s="14"/>
      <c r="Z46" s="14"/>
      <c r="AA46" s="14"/>
      <c r="AB46" s="14"/>
    </row>
    <row r="47" spans="1:39" x14ac:dyDescent="0.2">
      <c r="A47" s="12"/>
      <c r="N47" s="14"/>
      <c r="O47" s="14"/>
      <c r="P47" s="14"/>
      <c r="Q47" s="14"/>
      <c r="R47" s="14"/>
      <c r="S47" s="14"/>
      <c r="T47" s="14"/>
      <c r="U47" s="14"/>
      <c r="V47" s="14"/>
      <c r="W47" s="14"/>
      <c r="X47" s="14"/>
      <c r="Y47" s="14"/>
      <c r="Z47" s="14"/>
      <c r="AA47" s="14"/>
      <c r="AB47" s="14"/>
    </row>
    <row r="48" spans="1:39" ht="12.75" customHeight="1" x14ac:dyDescent="0.2">
      <c r="A48" s="23" t="s">
        <v>114</v>
      </c>
      <c r="N48" s="14"/>
      <c r="O48" s="14"/>
      <c r="P48" s="14"/>
      <c r="Q48" s="14"/>
      <c r="R48" s="14"/>
      <c r="S48" s="14"/>
      <c r="T48" s="14"/>
      <c r="U48" s="14"/>
      <c r="V48" s="14"/>
      <c r="W48" s="14"/>
      <c r="X48" s="14"/>
      <c r="Y48" s="14"/>
      <c r="Z48" s="14"/>
      <c r="AA48" s="14"/>
      <c r="AB48" s="14"/>
    </row>
    <row r="49" spans="1:39" ht="12.75" customHeight="1" x14ac:dyDescent="0.2">
      <c r="A49" s="6" t="s">
        <v>70</v>
      </c>
      <c r="N49" s="14"/>
      <c r="O49" s="14"/>
      <c r="P49" s="14"/>
      <c r="Q49" s="14"/>
      <c r="R49" s="14"/>
      <c r="S49" s="14"/>
      <c r="T49" s="14">
        <v>11828067.6629213</v>
      </c>
      <c r="U49" s="14">
        <v>12887996</v>
      </c>
      <c r="V49" s="14">
        <v>12556929.847058799</v>
      </c>
      <c r="W49" s="14">
        <v>23799175.619047601</v>
      </c>
      <c r="X49" s="14">
        <v>29390949.333333299</v>
      </c>
      <c r="Y49" s="14">
        <v>49896064.762500003</v>
      </c>
      <c r="Z49" s="14">
        <v>47484952</v>
      </c>
      <c r="AA49" s="14">
        <v>44697270</v>
      </c>
      <c r="AB49" s="14">
        <v>53741680</v>
      </c>
      <c r="AC49" s="14">
        <v>67523620</v>
      </c>
      <c r="AD49" s="14">
        <v>66205173</v>
      </c>
      <c r="AE49" s="14">
        <v>65809692</v>
      </c>
      <c r="AF49" s="14">
        <v>71455989</v>
      </c>
      <c r="AG49" s="14">
        <v>66333971</v>
      </c>
      <c r="AH49" s="14">
        <v>57053413</v>
      </c>
      <c r="AI49" s="14">
        <v>102679548</v>
      </c>
      <c r="AJ49" s="14">
        <v>108811652</v>
      </c>
      <c r="AK49" s="14">
        <v>122001817</v>
      </c>
      <c r="AL49" s="14">
        <v>128879321</v>
      </c>
      <c r="AM49" s="14">
        <v>137768975</v>
      </c>
    </row>
    <row r="50" spans="1:39" ht="12.75" customHeight="1" x14ac:dyDescent="0.2">
      <c r="A50" s="6" t="s">
        <v>68</v>
      </c>
      <c r="N50" s="14"/>
      <c r="O50" s="14"/>
      <c r="P50" s="14"/>
      <c r="Q50" s="14"/>
      <c r="R50" s="14"/>
      <c r="S50" s="14"/>
      <c r="T50" s="14">
        <v>50778482.168539301</v>
      </c>
      <c r="U50" s="14">
        <v>54299335.941860497</v>
      </c>
      <c r="V50" s="14">
        <v>52681902.270588197</v>
      </c>
      <c r="W50" s="14">
        <v>51620549.654761903</v>
      </c>
      <c r="X50" s="14">
        <v>51259701.728395097</v>
      </c>
      <c r="Y50" s="14">
        <v>47714602.537500001</v>
      </c>
      <c r="Z50" s="14">
        <v>49712285</v>
      </c>
      <c r="AA50" s="14">
        <v>42345772</v>
      </c>
      <c r="AB50" s="14">
        <v>43833472</v>
      </c>
      <c r="AC50" s="14">
        <v>50820887</v>
      </c>
      <c r="AD50" s="14">
        <v>54538714</v>
      </c>
      <c r="AE50" s="14">
        <v>59571411</v>
      </c>
      <c r="AF50" s="14">
        <v>67581269</v>
      </c>
      <c r="AG50" s="14">
        <v>69959419</v>
      </c>
      <c r="AH50" s="14">
        <v>75038835</v>
      </c>
      <c r="AI50" s="14">
        <v>75662941</v>
      </c>
      <c r="AJ50" s="14">
        <v>67831257</v>
      </c>
      <c r="AK50" s="14">
        <v>85516607</v>
      </c>
      <c r="AL50" s="14">
        <v>87422244</v>
      </c>
      <c r="AM50" s="14">
        <v>98402292</v>
      </c>
    </row>
    <row r="51" spans="1:39" ht="12.75" customHeight="1" x14ac:dyDescent="0.2">
      <c r="A51" s="6" t="s">
        <v>82</v>
      </c>
      <c r="N51" s="14"/>
      <c r="O51" s="14"/>
      <c r="P51" s="14"/>
      <c r="Q51" s="14"/>
      <c r="R51" s="14"/>
      <c r="S51" s="14"/>
      <c r="T51" s="14">
        <v>9780278.7640449405</v>
      </c>
      <c r="U51" s="14">
        <v>8267173.5348837199</v>
      </c>
      <c r="V51" s="14">
        <v>12786209.505882399</v>
      </c>
      <c r="W51" s="14">
        <v>10206932.5833333</v>
      </c>
      <c r="X51" s="14">
        <v>17368037.123456798</v>
      </c>
      <c r="Y51" s="14">
        <v>16289684.449999999</v>
      </c>
      <c r="Z51" s="14">
        <v>16855827</v>
      </c>
      <c r="AA51" s="14">
        <v>20371114</v>
      </c>
      <c r="AB51" s="14">
        <v>22307470</v>
      </c>
      <c r="AC51" s="14">
        <v>27125069</v>
      </c>
      <c r="AD51" s="14">
        <v>21479670</v>
      </c>
      <c r="AE51" s="14">
        <v>31833740</v>
      </c>
      <c r="AF51" s="14">
        <v>33492693</v>
      </c>
      <c r="AG51" s="14">
        <v>41566318</v>
      </c>
      <c r="AH51" s="14">
        <v>48873700</v>
      </c>
      <c r="AI51" s="14">
        <v>50875434</v>
      </c>
      <c r="AJ51" s="14">
        <v>37170023</v>
      </c>
      <c r="AK51" s="14">
        <v>45895622</v>
      </c>
      <c r="AL51" s="14">
        <v>39087011</v>
      </c>
      <c r="AM51" s="14">
        <v>42376767</v>
      </c>
    </row>
    <row r="52" spans="1:39" s="12" customFormat="1" ht="12.75" customHeight="1" x14ac:dyDescent="0.2">
      <c r="A52" s="12" t="s">
        <v>83</v>
      </c>
      <c r="B52" s="16"/>
      <c r="C52" s="16"/>
      <c r="D52" s="16"/>
      <c r="E52" s="16"/>
      <c r="F52" s="16"/>
      <c r="G52" s="16"/>
      <c r="H52" s="16"/>
      <c r="I52" s="16"/>
      <c r="J52" s="16"/>
      <c r="K52" s="16"/>
      <c r="L52" s="16"/>
      <c r="M52" s="16"/>
      <c r="N52" s="16"/>
      <c r="O52" s="16"/>
      <c r="P52" s="16"/>
      <c r="Q52" s="16"/>
      <c r="R52" s="16"/>
      <c r="S52" s="16"/>
      <c r="T52" s="16">
        <v>72386828.595505595</v>
      </c>
      <c r="U52" s="16">
        <v>75454505.476744205</v>
      </c>
      <c r="V52" s="16">
        <v>78025041.623529404</v>
      </c>
      <c r="W52" s="16">
        <v>85626657.857142895</v>
      </c>
      <c r="X52" s="16">
        <v>98018688.185185194</v>
      </c>
      <c r="Y52" s="16">
        <v>113900351.75</v>
      </c>
      <c r="Z52" s="16">
        <v>114053064</v>
      </c>
      <c r="AA52" s="16">
        <v>107414156</v>
      </c>
      <c r="AB52" s="16">
        <v>119882622</v>
      </c>
      <c r="AC52" s="16">
        <v>145469576</v>
      </c>
      <c r="AD52" s="16">
        <v>142223557</v>
      </c>
      <c r="AE52" s="16">
        <v>157214843</v>
      </c>
      <c r="AF52" s="16">
        <v>172529951</v>
      </c>
      <c r="AG52" s="16">
        <v>177859708</v>
      </c>
      <c r="AH52" s="16">
        <v>180965948</v>
      </c>
      <c r="AI52" s="16">
        <v>229217923</v>
      </c>
      <c r="AJ52" s="16">
        <v>213812932</v>
      </c>
      <c r="AK52" s="16">
        <v>253414046</v>
      </c>
      <c r="AL52" s="16">
        <v>255388576</v>
      </c>
      <c r="AM52" s="16">
        <v>278548034</v>
      </c>
    </row>
    <row r="53" spans="1:39" ht="12.75" customHeight="1" x14ac:dyDescent="0.2">
      <c r="A53" s="12" t="s">
        <v>41</v>
      </c>
      <c r="B53" s="26"/>
      <c r="C53" s="26"/>
      <c r="D53" s="26"/>
      <c r="E53" s="26"/>
      <c r="F53" s="26"/>
      <c r="G53" s="26"/>
      <c r="H53" s="26"/>
      <c r="I53" s="26"/>
      <c r="J53" s="26"/>
      <c r="K53" s="26"/>
      <c r="L53" s="26"/>
      <c r="M53" s="26"/>
      <c r="N53" s="26"/>
      <c r="O53" s="26"/>
      <c r="P53" s="26"/>
      <c r="Q53" s="26"/>
      <c r="R53" s="26"/>
      <c r="S53" s="26"/>
      <c r="T53" s="26">
        <v>16356320.9213483</v>
      </c>
      <c r="U53" s="26">
        <v>16559450.383720901</v>
      </c>
      <c r="V53" s="26">
        <v>25922514.2352941</v>
      </c>
      <c r="W53" s="26">
        <v>24653214.702381</v>
      </c>
      <c r="X53" s="26">
        <v>26451210.1728395</v>
      </c>
      <c r="Y53" s="26">
        <v>28381169.612500001</v>
      </c>
      <c r="Z53" s="26">
        <v>32461186</v>
      </c>
      <c r="AA53" s="26">
        <v>40326352</v>
      </c>
      <c r="AB53" s="26">
        <v>48156929</v>
      </c>
      <c r="AC53" s="26">
        <v>38164488</v>
      </c>
      <c r="AD53" s="26">
        <v>37545481</v>
      </c>
      <c r="AE53" s="26">
        <v>36626011</v>
      </c>
      <c r="AF53" s="26">
        <v>31329647</v>
      </c>
      <c r="AG53" s="26">
        <v>45207247</v>
      </c>
      <c r="AH53" s="26">
        <v>45481725</v>
      </c>
      <c r="AI53" s="26">
        <v>51324240</v>
      </c>
      <c r="AJ53" s="26">
        <v>54199663</v>
      </c>
      <c r="AK53" s="26">
        <v>68555829</v>
      </c>
      <c r="AL53" s="26">
        <v>74785756</v>
      </c>
      <c r="AM53" s="26">
        <v>79489589</v>
      </c>
    </row>
    <row r="54" spans="1:39" s="12" customFormat="1" ht="12.75" customHeight="1" x14ac:dyDescent="0.2">
      <c r="A54" s="12" t="s">
        <v>42</v>
      </c>
      <c r="B54" s="16"/>
      <c r="C54" s="16"/>
      <c r="D54" s="16"/>
      <c r="E54" s="16"/>
      <c r="F54" s="16"/>
      <c r="G54" s="16"/>
      <c r="H54" s="16"/>
      <c r="I54" s="16"/>
      <c r="J54" s="16"/>
      <c r="K54" s="16"/>
      <c r="L54" s="16"/>
      <c r="M54" s="16"/>
      <c r="N54" s="16"/>
      <c r="O54" s="16"/>
      <c r="P54" s="16"/>
      <c r="Q54" s="16"/>
      <c r="R54" s="16"/>
      <c r="S54" s="16"/>
      <c r="T54" s="16">
        <v>88743149.516853899</v>
      </c>
      <c r="U54" s="16">
        <v>92013955.860465094</v>
      </c>
      <c r="V54" s="16">
        <v>103947555.858824</v>
      </c>
      <c r="W54" s="16">
        <v>110279872.559524</v>
      </c>
      <c r="X54" s="16">
        <v>124469898.358025</v>
      </c>
      <c r="Y54" s="16">
        <v>142281521.36250001</v>
      </c>
      <c r="Z54" s="16">
        <v>146514250</v>
      </c>
      <c r="AA54" s="16">
        <v>147740508</v>
      </c>
      <c r="AB54" s="16">
        <v>168039551</v>
      </c>
      <c r="AC54" s="16">
        <v>183634064</v>
      </c>
      <c r="AD54" s="16">
        <v>179769038</v>
      </c>
      <c r="AE54" s="16">
        <v>193840854</v>
      </c>
      <c r="AF54" s="16">
        <v>203859598</v>
      </c>
      <c r="AG54" s="16">
        <v>223066955</v>
      </c>
      <c r="AH54" s="16">
        <v>226447673</v>
      </c>
      <c r="AI54" s="16">
        <v>280542163</v>
      </c>
      <c r="AJ54" s="16">
        <v>268012595</v>
      </c>
      <c r="AK54" s="16">
        <v>321969875</v>
      </c>
      <c r="AL54" s="16">
        <v>330174332</v>
      </c>
      <c r="AM54" s="16">
        <v>358037623</v>
      </c>
    </row>
    <row r="55" spans="1:39" ht="11.25" customHeight="1" x14ac:dyDescent="0.2">
      <c r="N55" s="14"/>
      <c r="O55" s="14"/>
      <c r="P55" s="14"/>
      <c r="Q55" s="14"/>
      <c r="R55" s="14"/>
      <c r="S55" s="14"/>
      <c r="T55" s="14"/>
      <c r="U55" s="14"/>
      <c r="V55" s="14"/>
      <c r="W55" s="14"/>
      <c r="X55" s="14"/>
      <c r="Y55" s="14"/>
      <c r="Z55" s="14"/>
      <c r="AA55" s="14"/>
      <c r="AB55" s="14"/>
    </row>
    <row r="56" spans="1:39" ht="12.75" customHeight="1" x14ac:dyDescent="0.2">
      <c r="A56" s="6" t="s">
        <v>51</v>
      </c>
      <c r="N56" s="14"/>
      <c r="O56" s="14"/>
      <c r="P56" s="14"/>
      <c r="Q56" s="14"/>
      <c r="R56" s="14"/>
      <c r="S56" s="14"/>
      <c r="T56" s="14">
        <v>17813094.741572998</v>
      </c>
      <c r="U56" s="14">
        <v>20862041.825581402</v>
      </c>
      <c r="V56" s="14">
        <v>25703507.964705899</v>
      </c>
      <c r="W56" s="14">
        <v>29383261.535714298</v>
      </c>
      <c r="X56" s="14">
        <v>36476395.1728395</v>
      </c>
      <c r="Y56" s="14">
        <v>40225138.162500001</v>
      </c>
      <c r="Z56" s="14">
        <v>43856641</v>
      </c>
      <c r="AA56" s="14">
        <v>51534825</v>
      </c>
      <c r="AB56" s="14">
        <v>61395235</v>
      </c>
      <c r="AC56" s="14">
        <v>70520692</v>
      </c>
      <c r="AD56" s="14">
        <v>59682202</v>
      </c>
      <c r="AE56" s="14">
        <v>68446722</v>
      </c>
      <c r="AF56" s="14">
        <v>72845257</v>
      </c>
      <c r="AG56" s="14">
        <v>84309164</v>
      </c>
      <c r="AH56" s="14">
        <v>88885486</v>
      </c>
      <c r="AI56" s="14">
        <v>95944549</v>
      </c>
      <c r="AJ56" s="14">
        <v>97956482</v>
      </c>
      <c r="AK56" s="14">
        <v>137997755</v>
      </c>
      <c r="AL56" s="14">
        <v>131110264</v>
      </c>
      <c r="AM56" s="14">
        <v>153362923</v>
      </c>
    </row>
    <row r="57" spans="1:39" ht="12.75" customHeight="1" x14ac:dyDescent="0.2">
      <c r="A57" s="6" t="s">
        <v>43</v>
      </c>
      <c r="B57" s="12"/>
      <c r="C57" s="12"/>
      <c r="D57" s="12"/>
      <c r="E57" s="12"/>
      <c r="F57" s="12"/>
      <c r="G57" s="12"/>
      <c r="H57" s="12"/>
      <c r="I57" s="12"/>
      <c r="J57" s="12"/>
      <c r="K57" s="12"/>
      <c r="L57" s="12"/>
      <c r="M57" s="12"/>
      <c r="N57" s="14"/>
      <c r="O57" s="14"/>
      <c r="P57" s="14"/>
      <c r="Q57" s="14"/>
      <c r="R57" s="14"/>
      <c r="S57" s="14"/>
      <c r="T57" s="14">
        <v>60303428.022471897</v>
      </c>
      <c r="U57" s="14">
        <v>57938751.5348837</v>
      </c>
      <c r="V57" s="14">
        <v>62040247.694117703</v>
      </c>
      <c r="W57" s="14">
        <v>69925172.035714298</v>
      </c>
      <c r="X57" s="14">
        <v>74638892.444444403</v>
      </c>
      <c r="Y57" s="14">
        <v>84075368.412499994</v>
      </c>
      <c r="Z57" s="14">
        <v>85435090</v>
      </c>
      <c r="AA57" s="14">
        <v>74986738</v>
      </c>
      <c r="AB57" s="14">
        <v>81723836</v>
      </c>
      <c r="AC57" s="14">
        <v>94669449</v>
      </c>
      <c r="AD57" s="14">
        <v>99063535</v>
      </c>
      <c r="AE57" s="14">
        <v>107549464</v>
      </c>
      <c r="AF57" s="14">
        <v>114989737</v>
      </c>
      <c r="AG57" s="14">
        <v>115775514</v>
      </c>
      <c r="AH57" s="14">
        <v>119335935</v>
      </c>
      <c r="AI57" s="14">
        <v>159115646</v>
      </c>
      <c r="AJ57" s="14">
        <v>146398366</v>
      </c>
      <c r="AK57" s="14">
        <v>157560867</v>
      </c>
      <c r="AL57" s="14">
        <v>163535458</v>
      </c>
      <c r="AM57" s="14">
        <v>169934193</v>
      </c>
    </row>
    <row r="58" spans="1:39" ht="12.75" customHeight="1" x14ac:dyDescent="0.2">
      <c r="A58" s="6" t="s">
        <v>44</v>
      </c>
      <c r="B58" s="14"/>
      <c r="C58" s="14"/>
      <c r="D58" s="14"/>
      <c r="E58" s="14"/>
      <c r="F58" s="14"/>
      <c r="G58" s="14"/>
      <c r="H58" s="14"/>
      <c r="I58" s="14"/>
      <c r="J58" s="14"/>
      <c r="K58" s="14"/>
      <c r="L58" s="14"/>
      <c r="M58" s="14"/>
      <c r="N58" s="14"/>
      <c r="O58" s="14"/>
      <c r="P58" s="14"/>
      <c r="Q58" s="14"/>
      <c r="R58" s="14"/>
      <c r="S58" s="14"/>
      <c r="T58" s="14">
        <v>10626626.752808999</v>
      </c>
      <c r="U58" s="14">
        <v>13213162.5</v>
      </c>
      <c r="V58" s="14">
        <v>16203800.199999999</v>
      </c>
      <c r="W58" s="14">
        <v>10971438.9880952</v>
      </c>
      <c r="X58" s="14">
        <v>13354610.7407407</v>
      </c>
      <c r="Y58" s="14">
        <v>17981014.787500001</v>
      </c>
      <c r="Z58" s="14">
        <v>17222519</v>
      </c>
      <c r="AA58" s="14">
        <v>21218945</v>
      </c>
      <c r="AB58" s="14">
        <v>24920480</v>
      </c>
      <c r="AC58" s="14">
        <v>18443923</v>
      </c>
      <c r="AD58" s="14">
        <v>21023301</v>
      </c>
      <c r="AE58" s="14">
        <v>17844668</v>
      </c>
      <c r="AF58" s="14">
        <v>16024604</v>
      </c>
      <c r="AG58" s="14">
        <v>22982277</v>
      </c>
      <c r="AH58" s="14">
        <v>18226252</v>
      </c>
      <c r="AI58" s="14">
        <v>25481968</v>
      </c>
      <c r="AJ58" s="14">
        <v>23657747</v>
      </c>
      <c r="AK58" s="14">
        <v>26411253</v>
      </c>
      <c r="AL58" s="14">
        <v>35528610</v>
      </c>
      <c r="AM58" s="14">
        <v>34740507</v>
      </c>
    </row>
    <row r="59" spans="1:39" s="12" customFormat="1" ht="12.75" customHeight="1" x14ac:dyDescent="0.2">
      <c r="A59" s="12" t="s">
        <v>45</v>
      </c>
      <c r="B59" s="16"/>
      <c r="C59" s="16"/>
      <c r="D59" s="16"/>
      <c r="E59" s="16"/>
      <c r="F59" s="16"/>
      <c r="G59" s="16"/>
      <c r="H59" s="16"/>
      <c r="I59" s="16"/>
      <c r="J59" s="16"/>
      <c r="K59" s="16"/>
      <c r="L59" s="16"/>
      <c r="M59" s="16"/>
      <c r="N59" s="16"/>
      <c r="O59" s="16"/>
      <c r="P59" s="16"/>
      <c r="Q59" s="16"/>
      <c r="R59" s="16"/>
      <c r="S59" s="16"/>
      <c r="T59" s="16">
        <f t="shared" ref="T59:Y59" si="26">SUM(T56:T58)</f>
        <v>88743149.516853899</v>
      </c>
      <c r="U59" s="16">
        <f t="shared" si="26"/>
        <v>92013955.860465109</v>
      </c>
      <c r="V59" s="16">
        <f t="shared" si="26"/>
        <v>103947555.85882361</v>
      </c>
      <c r="W59" s="16">
        <f t="shared" si="26"/>
        <v>110279872.55952379</v>
      </c>
      <c r="X59" s="16">
        <f t="shared" si="26"/>
        <v>124469898.35802461</v>
      </c>
      <c r="Y59" s="16">
        <f t="shared" si="26"/>
        <v>142281521.36249998</v>
      </c>
      <c r="Z59" s="16">
        <f t="shared" ref="Z59:AA59" si="27">SUM(Z56:Z58)</f>
        <v>146514250</v>
      </c>
      <c r="AA59" s="16">
        <f t="shared" si="27"/>
        <v>147740508</v>
      </c>
      <c r="AB59" s="16">
        <f t="shared" ref="AB59:AC59" si="28">SUM(AB56:AB58)</f>
        <v>168039551</v>
      </c>
      <c r="AC59" s="16">
        <f t="shared" si="28"/>
        <v>183634064</v>
      </c>
      <c r="AD59" s="16">
        <f t="shared" ref="AD59:AE59" si="29">SUM(AD56:AD58)</f>
        <v>179769038</v>
      </c>
      <c r="AE59" s="16">
        <f t="shared" si="29"/>
        <v>193840854</v>
      </c>
      <c r="AF59" s="16">
        <f t="shared" ref="AF59:AG59" si="30">SUM(AF56:AF58)</f>
        <v>203859598</v>
      </c>
      <c r="AG59" s="16">
        <f t="shared" si="30"/>
        <v>223066955</v>
      </c>
      <c r="AH59" s="16">
        <f t="shared" ref="AH59:AI59" si="31">SUM(AH56:AH58)</f>
        <v>226447673</v>
      </c>
      <c r="AI59" s="16">
        <f t="shared" si="31"/>
        <v>280542163</v>
      </c>
      <c r="AJ59" s="16">
        <f t="shared" ref="AJ59:AK59" si="32">SUM(AJ56:AJ58)</f>
        <v>268012595</v>
      </c>
      <c r="AK59" s="16">
        <f t="shared" si="32"/>
        <v>321969875</v>
      </c>
      <c r="AL59" s="16">
        <f t="shared" ref="AL59:AM59" si="33">SUM(AL56:AL58)</f>
        <v>330174332</v>
      </c>
      <c r="AM59" s="16">
        <f t="shared" si="33"/>
        <v>358037623</v>
      </c>
    </row>
    <row r="60" spans="1:39" ht="11.25" customHeight="1" x14ac:dyDescent="0.2">
      <c r="A60" s="12"/>
      <c r="N60" s="14"/>
      <c r="O60" s="14"/>
      <c r="P60" s="14"/>
      <c r="Q60" s="14"/>
      <c r="R60" s="14"/>
      <c r="S60" s="14"/>
      <c r="T60" s="14"/>
      <c r="U60" s="14"/>
      <c r="V60" s="14"/>
      <c r="W60" s="14"/>
      <c r="X60" s="14"/>
      <c r="Y60" s="14"/>
      <c r="Z60" s="14"/>
      <c r="AA60" s="14"/>
      <c r="AB60" s="14"/>
    </row>
    <row r="61" spans="1:39" x14ac:dyDescent="0.2">
      <c r="A61" s="12"/>
      <c r="N61" s="14"/>
      <c r="O61" s="14"/>
      <c r="P61" s="14"/>
      <c r="Q61" s="14"/>
      <c r="R61" s="14"/>
      <c r="S61" s="14"/>
      <c r="T61" s="14"/>
      <c r="U61" s="14"/>
      <c r="V61" s="14"/>
      <c r="W61" s="14"/>
      <c r="X61" s="14"/>
      <c r="Y61" s="14"/>
      <c r="Z61" s="14"/>
      <c r="AA61" s="14"/>
      <c r="AB61" s="14"/>
    </row>
    <row r="62" spans="1:39" ht="15" customHeight="1" x14ac:dyDescent="0.2">
      <c r="A62" s="11" t="s">
        <v>98</v>
      </c>
      <c r="N62" s="14"/>
      <c r="O62" s="14"/>
      <c r="P62" s="14"/>
      <c r="Q62" s="14"/>
      <c r="R62" s="14"/>
      <c r="S62" s="14"/>
      <c r="T62" s="14"/>
      <c r="U62" s="14"/>
      <c r="V62" s="14"/>
      <c r="W62" s="14"/>
      <c r="X62" s="14"/>
      <c r="Y62" s="14"/>
      <c r="Z62" s="14"/>
      <c r="AA62" s="14"/>
      <c r="AB62" s="14"/>
    </row>
    <row r="63" spans="1:39" ht="12.75" customHeight="1" x14ac:dyDescent="0.2">
      <c r="A63" s="6" t="s">
        <v>47</v>
      </c>
      <c r="N63" s="48"/>
      <c r="O63" s="48"/>
      <c r="P63" s="48"/>
      <c r="Q63" s="48"/>
      <c r="R63" s="48"/>
      <c r="S63" s="48"/>
      <c r="T63" s="48">
        <f t="shared" ref="T63:Z63" si="34">(T45+T42)*100/T59</f>
        <v>5.6627690268252859</v>
      </c>
      <c r="U63" s="48">
        <f t="shared" si="34"/>
        <v>9.2397194832807585</v>
      </c>
      <c r="V63" s="48">
        <f t="shared" si="34"/>
        <v>11.059275792848876</v>
      </c>
      <c r="W63" s="48">
        <f t="shared" si="34"/>
        <v>8.3730317992842327</v>
      </c>
      <c r="X63" s="48">
        <f t="shared" si="34"/>
        <v>9.5785575839351242</v>
      </c>
      <c r="Y63" s="48">
        <f t="shared" si="34"/>
        <v>8.7808348584982276</v>
      </c>
      <c r="Z63" s="48">
        <f t="shared" si="34"/>
        <v>8.2517451330985256</v>
      </c>
      <c r="AA63" s="48">
        <f t="shared" ref="AA63:AB63" si="35">(AA45+AA42)*100/AA59</f>
        <v>10.847466606268053</v>
      </c>
      <c r="AB63" s="48">
        <f t="shared" si="35"/>
        <v>13.959798264992981</v>
      </c>
      <c r="AC63" s="48">
        <f t="shared" ref="AC63:AD63" si="36">(AC45+AC42)*100/AC59</f>
        <v>7.6508825290715512</v>
      </c>
      <c r="AD63" s="48">
        <f t="shared" si="36"/>
        <v>5.3306705334799336</v>
      </c>
      <c r="AE63" s="48">
        <f t="shared" ref="AE63:AF63" si="37">(AE45+AE42)*100/AE59</f>
        <v>5.3478366853304973</v>
      </c>
      <c r="AF63" s="48">
        <f t="shared" si="37"/>
        <v>6.1854884450318517</v>
      </c>
      <c r="AG63" s="48">
        <f t="shared" ref="AG63:AH63" si="38">(AG45+AG42)*100/AG59</f>
        <v>8.9465629307798107</v>
      </c>
      <c r="AH63" s="48">
        <f t="shared" si="38"/>
        <v>6.9230562680343395</v>
      </c>
      <c r="AI63" s="48">
        <f t="shared" ref="AI63:AJ63" si="39">(AI45+AI42)*100/AI59</f>
        <v>6.9246162163068652</v>
      </c>
      <c r="AJ63" s="48">
        <f t="shared" si="39"/>
        <v>6.7277967279914233</v>
      </c>
      <c r="AK63" s="48">
        <f t="shared" ref="AK63:AM63" si="40">(AK45+AK42)*100/AK59</f>
        <v>8.4498914503409814</v>
      </c>
      <c r="AL63" s="48">
        <f t="shared" si="40"/>
        <v>7.3877234605003403</v>
      </c>
      <c r="AM63" s="48">
        <f t="shared" si="40"/>
        <v>7.3377828063127879</v>
      </c>
    </row>
    <row r="64" spans="1:39" ht="12.75" customHeight="1" x14ac:dyDescent="0.2">
      <c r="A64" s="6" t="s">
        <v>57</v>
      </c>
      <c r="B64" s="19">
        <f t="shared" ref="B64:Z64" si="41">(B38/B14)*100</f>
        <v>1.5714194039483158</v>
      </c>
      <c r="C64" s="19">
        <f t="shared" si="41"/>
        <v>7.3538740662723256</v>
      </c>
      <c r="D64" s="19">
        <f t="shared" si="41"/>
        <v>4.6720890699233912</v>
      </c>
      <c r="E64" s="19">
        <f t="shared" si="41"/>
        <v>9.8633560481312976</v>
      </c>
      <c r="F64" s="19">
        <f t="shared" si="41"/>
        <v>11.384666993344867</v>
      </c>
      <c r="G64" s="19">
        <f t="shared" si="41"/>
        <v>2.2277728708309046</v>
      </c>
      <c r="H64" s="19">
        <f t="shared" si="41"/>
        <v>11.731131212348041</v>
      </c>
      <c r="I64" s="19">
        <f t="shared" si="41"/>
        <v>11.049986323155988</v>
      </c>
      <c r="J64" s="19">
        <f t="shared" si="41"/>
        <v>11.6646791966166</v>
      </c>
      <c r="K64" s="19">
        <f t="shared" si="41"/>
        <v>10.245452423207213</v>
      </c>
      <c r="L64" s="19">
        <f t="shared" si="41"/>
        <v>14.935430810111336</v>
      </c>
      <c r="M64" s="19">
        <f t="shared" si="41"/>
        <v>21.354819612709854</v>
      </c>
      <c r="N64" s="19">
        <f t="shared" si="41"/>
        <v>23.174806512335095</v>
      </c>
      <c r="O64" s="19">
        <f t="shared" si="41"/>
        <v>19.868918473412876</v>
      </c>
      <c r="P64" s="19">
        <f t="shared" si="41"/>
        <v>18.50845170418421</v>
      </c>
      <c r="Q64" s="19">
        <f t="shared" si="41"/>
        <v>13.863485227971898</v>
      </c>
      <c r="R64" s="19">
        <f t="shared" si="41"/>
        <v>27.193069629610495</v>
      </c>
      <c r="S64" s="19">
        <f t="shared" si="41"/>
        <v>25.700737545843825</v>
      </c>
      <c r="T64" s="19">
        <f t="shared" si="41"/>
        <v>14.666223352917592</v>
      </c>
      <c r="U64" s="19">
        <f t="shared" si="41"/>
        <v>20.699884244369482</v>
      </c>
      <c r="V64" s="19">
        <f t="shared" si="41"/>
        <v>25.886880279901785</v>
      </c>
      <c r="W64" s="19">
        <f t="shared" si="41"/>
        <v>22.459102639352267</v>
      </c>
      <c r="X64" s="19">
        <f t="shared" si="41"/>
        <v>21.448590495398616</v>
      </c>
      <c r="Y64" s="19">
        <f t="shared" si="41"/>
        <v>22.692193310122928</v>
      </c>
      <c r="Z64" s="19">
        <f t="shared" si="41"/>
        <v>20.918946166817385</v>
      </c>
      <c r="AA64" s="19">
        <f t="shared" ref="AA64:AB64" si="42">(AA38/AA14)*100</f>
        <v>27.78085372764761</v>
      </c>
      <c r="AB64" s="19">
        <f t="shared" si="42"/>
        <v>34.95471079151271</v>
      </c>
      <c r="AC64" s="19">
        <f t="shared" ref="AC64:AD64" si="43">(AC38/AC14)*100</f>
        <v>24.318872820442838</v>
      </c>
      <c r="AD64" s="19">
        <f t="shared" si="43"/>
        <v>19.642133076060052</v>
      </c>
      <c r="AE64" s="19">
        <f t="shared" ref="AE64:AF64" si="44">(AE38/AE14)*100</f>
        <v>18.400849215271997</v>
      </c>
      <c r="AF64" s="19">
        <f t="shared" si="44"/>
        <v>21.663514741772826</v>
      </c>
      <c r="AG64" s="19">
        <f t="shared" ref="AG64:AH64" si="45">(AG38/AG14)*100</f>
        <v>29.761871324318196</v>
      </c>
      <c r="AH64" s="19">
        <f t="shared" si="45"/>
        <v>23.308421646825522</v>
      </c>
      <c r="AI64" s="19">
        <f t="shared" ref="AI64:AJ64" si="46">(AI38/AI14)*100</f>
        <v>26.779512273269756</v>
      </c>
      <c r="AJ64" s="19">
        <f t="shared" si="46"/>
        <v>24.03232493507716</v>
      </c>
      <c r="AK64" s="19">
        <f t="shared" ref="AK64:AM64" si="47">(AK38/AK14)*100</f>
        <v>30.628168013971418</v>
      </c>
      <c r="AL64" s="19">
        <f t="shared" si="47"/>
        <v>27.426008128401193</v>
      </c>
      <c r="AM64" s="19">
        <f t="shared" si="47"/>
        <v>24.644802114840743</v>
      </c>
    </row>
    <row r="65" spans="1:39" ht="12.75" customHeight="1" x14ac:dyDescent="0.2">
      <c r="A65" s="28" t="s">
        <v>99</v>
      </c>
      <c r="B65" s="19"/>
      <c r="C65" s="19"/>
      <c r="D65" s="19"/>
      <c r="E65" s="19"/>
      <c r="F65" s="19"/>
      <c r="G65" s="19"/>
      <c r="H65" s="19"/>
      <c r="I65" s="19"/>
      <c r="J65" s="19"/>
      <c r="K65" s="19"/>
      <c r="L65" s="19"/>
      <c r="M65" s="19"/>
      <c r="N65" s="19"/>
      <c r="O65" s="19"/>
      <c r="P65" s="19"/>
      <c r="Q65" s="19"/>
      <c r="R65" s="19"/>
      <c r="S65" s="19"/>
      <c r="T65" s="19">
        <f>IF(T56&gt;0,(T45/T56)*100," ")</f>
        <v>7.8773767536013475</v>
      </c>
      <c r="U65" s="19">
        <f t="shared" ref="U65:Z65" si="48">IF(U56&gt;0,(U45/U56)*100," ")</f>
        <v>28.64781747039827</v>
      </c>
      <c r="V65" s="19">
        <f t="shared" si="48"/>
        <v>35.810896550377322</v>
      </c>
      <c r="W65" s="19">
        <f t="shared" si="48"/>
        <v>22.065924268531433</v>
      </c>
      <c r="X65" s="19">
        <f t="shared" si="48"/>
        <v>22.315764938853828</v>
      </c>
      <c r="Y65" s="19">
        <f t="shared" si="48"/>
        <v>10.028566455641688</v>
      </c>
      <c r="Z65" s="19">
        <f t="shared" si="48"/>
        <v>17.984960347671873</v>
      </c>
      <c r="AA65" s="19">
        <f t="shared" ref="AA65:AB65" si="49">IF(AA56&gt;0,(AA45/AA56)*100," ")</f>
        <v>24.013963895736104</v>
      </c>
      <c r="AB65" s="19">
        <f t="shared" si="49"/>
        <v>30.212977155311805</v>
      </c>
      <c r="AC65" s="19">
        <f t="shared" ref="AC65:AD65" si="50">IF(AC56&gt;0,(AC45/AC56)*100," ")</f>
        <v>13.175910865991034</v>
      </c>
      <c r="AD65" s="19">
        <f t="shared" si="50"/>
        <v>8.4116989131640043</v>
      </c>
      <c r="AE65" s="19">
        <f t="shared" ref="AE65:AF65" si="51">IF(AE56&gt;0,(AE45/AE56)*100," ")</f>
        <v>7.5358543852106292</v>
      </c>
      <c r="AF65" s="19">
        <f t="shared" si="51"/>
        <v>9.4170425925992465</v>
      </c>
      <c r="AG65" s="19">
        <f t="shared" ref="AG65:AH65" si="52">IF(AG56&gt;0,(AG45/AG56)*100," ")</f>
        <v>18.882740323281205</v>
      </c>
      <c r="AH65" s="19">
        <f t="shared" si="52"/>
        <v>10.691343713240656</v>
      </c>
      <c r="AI65" s="19">
        <f t="shared" ref="AI65:AJ65" si="53">IF(AI56&gt;0,(AI45/AI56)*100," ")</f>
        <v>14.673416321625565</v>
      </c>
      <c r="AJ65" s="19">
        <f t="shared" si="53"/>
        <v>13.602870708458992</v>
      </c>
      <c r="AK65" s="19">
        <f t="shared" ref="AK65:AM65" si="54">IF(AK56&gt;0,(AK45/AK56)*100," ")</f>
        <v>15.671552729461824</v>
      </c>
      <c r="AL65" s="19">
        <f t="shared" si="54"/>
        <v>15.08923404022303</v>
      </c>
      <c r="AM65" s="19">
        <f t="shared" si="54"/>
        <v>12.576725041048546</v>
      </c>
    </row>
    <row r="66" spans="1:39" ht="12.75" customHeight="1" x14ac:dyDescent="0.2">
      <c r="A66" s="28" t="s">
        <v>100</v>
      </c>
      <c r="B66" s="19"/>
      <c r="C66" s="19"/>
      <c r="D66" s="19"/>
      <c r="E66" s="19"/>
      <c r="F66" s="19"/>
      <c r="G66" s="19"/>
      <c r="H66" s="19"/>
      <c r="I66" s="19"/>
      <c r="J66" s="19"/>
      <c r="K66" s="19"/>
      <c r="L66" s="19"/>
      <c r="M66" s="19"/>
      <c r="N66" s="19"/>
      <c r="O66" s="19"/>
      <c r="P66" s="19"/>
      <c r="Q66" s="19"/>
      <c r="R66" s="19"/>
      <c r="S66" s="19"/>
      <c r="T66" s="19">
        <f>(T53/T58)*100</f>
        <v>153.91827813115518</v>
      </c>
      <c r="U66" s="19">
        <f t="shared" ref="U66:Z66" si="55">(U53/U58)*100</f>
        <v>125.32541232063785</v>
      </c>
      <c r="V66" s="19">
        <f t="shared" si="55"/>
        <v>159.97799229401818</v>
      </c>
      <c r="W66" s="19">
        <f t="shared" si="55"/>
        <v>224.70356649780862</v>
      </c>
      <c r="X66" s="19">
        <f t="shared" si="55"/>
        <v>198.06799828425707</v>
      </c>
      <c r="Y66" s="19">
        <f t="shared" si="55"/>
        <v>157.83964335666946</v>
      </c>
      <c r="Z66" s="19">
        <f t="shared" si="55"/>
        <v>188.48105785222242</v>
      </c>
      <c r="AA66" s="19">
        <f t="shared" ref="AA66:AB66" si="56">(AA53/AA58)*100</f>
        <v>190.04880779887975</v>
      </c>
      <c r="AB66" s="19">
        <f t="shared" si="56"/>
        <v>193.24238136665105</v>
      </c>
      <c r="AC66" s="19">
        <f t="shared" ref="AC66:AD66" si="57">(AC53/AC58)*100</f>
        <v>206.92174869738938</v>
      </c>
      <c r="AD66" s="19">
        <f t="shared" si="57"/>
        <v>178.58984657071696</v>
      </c>
      <c r="AE66" s="19">
        <f t="shared" ref="AE66:AF66" si="58">(AE53/AE58)*100</f>
        <v>205.24904694220143</v>
      </c>
      <c r="AF66" s="19">
        <f t="shared" si="58"/>
        <v>195.50964878757691</v>
      </c>
      <c r="AG66" s="19">
        <f t="shared" ref="AG66:AH66" si="59">(AG53/AG58)*100</f>
        <v>196.70482171979739</v>
      </c>
      <c r="AH66" s="19">
        <f t="shared" si="59"/>
        <v>249.53964753697031</v>
      </c>
      <c r="AI66" s="19">
        <f t="shared" ref="AI66:AJ66" si="60">(AI53/AI58)*100</f>
        <v>201.41395672422161</v>
      </c>
      <c r="AJ66" s="19">
        <f t="shared" si="60"/>
        <v>229.0990050743209</v>
      </c>
      <c r="AK66" s="19">
        <f t="shared" ref="AK66:AM66" si="61">(AK53/AK58)*100</f>
        <v>259.57052851676519</v>
      </c>
      <c r="AL66" s="19">
        <f t="shared" si="61"/>
        <v>210.4944606614219</v>
      </c>
      <c r="AM66" s="19">
        <f t="shared" si="61"/>
        <v>228.80952485811449</v>
      </c>
    </row>
    <row r="67" spans="1:39" ht="12.75" customHeight="1" x14ac:dyDescent="0.2">
      <c r="A67" s="28" t="s">
        <v>101</v>
      </c>
      <c r="B67" s="19"/>
      <c r="C67" s="19"/>
      <c r="D67" s="19"/>
      <c r="E67" s="19"/>
      <c r="F67" s="19"/>
      <c r="G67" s="19"/>
      <c r="H67" s="19"/>
      <c r="I67" s="19"/>
      <c r="J67" s="19"/>
      <c r="K67" s="19"/>
      <c r="L67" s="19"/>
      <c r="M67" s="19"/>
      <c r="N67" s="19"/>
      <c r="O67" s="19"/>
      <c r="P67" s="19"/>
      <c r="Q67" s="19"/>
      <c r="R67" s="19"/>
      <c r="S67" s="19"/>
      <c r="T67" s="19">
        <f>(T56/T$59)*100</f>
        <v>20.072642044544491</v>
      </c>
      <c r="U67" s="19">
        <f t="shared" ref="U67:Z67" si="62">(U56/U$59)*100</f>
        <v>22.672693104530488</v>
      </c>
      <c r="V67" s="19">
        <f t="shared" si="62"/>
        <v>24.727380795384089</v>
      </c>
      <c r="W67" s="19">
        <f t="shared" si="62"/>
        <v>26.644265044697633</v>
      </c>
      <c r="X67" s="19">
        <f t="shared" si="62"/>
        <v>29.305394841666033</v>
      </c>
      <c r="Y67" s="19">
        <f t="shared" si="62"/>
        <v>28.271512545902411</v>
      </c>
      <c r="Z67" s="19">
        <f t="shared" si="62"/>
        <v>29.933362113241547</v>
      </c>
      <c r="AA67" s="19">
        <f t="shared" ref="AA67:AB67" si="63">(AA56/AA$59)*100</f>
        <v>34.881987139234695</v>
      </c>
      <c r="AB67" s="19">
        <f t="shared" si="63"/>
        <v>36.536181294604866</v>
      </c>
      <c r="AC67" s="19">
        <f t="shared" ref="AC67:AD67" si="64">(AC56/AC$59)*100</f>
        <v>38.402837939697285</v>
      </c>
      <c r="AD67" s="19">
        <f t="shared" si="64"/>
        <v>33.199377748241609</v>
      </c>
      <c r="AE67" s="19">
        <f t="shared" ref="AE67:AF67" si="65">(AE56/AE$59)*100</f>
        <v>35.310782318365149</v>
      </c>
      <c r="AF67" s="19">
        <f t="shared" si="65"/>
        <v>35.73305241188595</v>
      </c>
      <c r="AG67" s="19">
        <f t="shared" ref="AG67:AH67" si="66">(AG56/AG$59)*100</f>
        <v>37.795452042638942</v>
      </c>
      <c r="AH67" s="19">
        <f t="shared" si="66"/>
        <v>39.25210836677487</v>
      </c>
      <c r="AI67" s="19">
        <f t="shared" ref="AI67:AJ67" si="67">(AI56/AI$59)*100</f>
        <v>34.199689620272871</v>
      </c>
      <c r="AJ67" s="19">
        <f t="shared" si="67"/>
        <v>36.549208442983812</v>
      </c>
      <c r="AK67" s="19">
        <f t="shared" ref="AK67:AM67" si="68">(AK56/AK$59)*100</f>
        <v>42.860455500689312</v>
      </c>
      <c r="AL67" s="19">
        <f t="shared" si="68"/>
        <v>39.709405393754231</v>
      </c>
      <c r="AM67" s="19">
        <f t="shared" si="68"/>
        <v>42.834303756954618</v>
      </c>
    </row>
    <row r="68" spans="1:39" ht="12.75" customHeight="1" x14ac:dyDescent="0.2">
      <c r="A68" s="28" t="s">
        <v>108</v>
      </c>
      <c r="B68" s="19"/>
      <c r="C68" s="19"/>
      <c r="D68" s="19"/>
      <c r="E68" s="19"/>
      <c r="F68" s="19"/>
      <c r="G68" s="19"/>
      <c r="H68" s="19"/>
      <c r="I68" s="19"/>
      <c r="J68" s="19"/>
      <c r="K68" s="19"/>
      <c r="L68" s="19"/>
      <c r="M68" s="19"/>
      <c r="N68" s="19"/>
      <c r="O68" s="19"/>
      <c r="P68" s="19"/>
      <c r="Q68" s="19"/>
      <c r="R68" s="19"/>
      <c r="S68" s="19"/>
      <c r="T68" s="19">
        <f t="shared" ref="T68:T69" si="69">(T57/T$59)*100</f>
        <v>67.952769707614678</v>
      </c>
      <c r="U68" s="19">
        <f t="shared" ref="U68:Z68" si="70">(U57/U$59)*100</f>
        <v>62.967352064229395</v>
      </c>
      <c r="V68" s="19">
        <f t="shared" si="70"/>
        <v>59.684181298478698</v>
      </c>
      <c r="W68" s="19">
        <f t="shared" si="70"/>
        <v>63.407012007537503</v>
      </c>
      <c r="X68" s="19">
        <f t="shared" si="70"/>
        <v>59.965416079760473</v>
      </c>
      <c r="Y68" s="19">
        <f t="shared" si="70"/>
        <v>59.090855655314265</v>
      </c>
      <c r="Z68" s="19">
        <f t="shared" si="70"/>
        <v>58.311795610324587</v>
      </c>
      <c r="AA68" s="19">
        <f t="shared" ref="AA68:AB68" si="71">(AA57/AA$59)*100</f>
        <v>50.755706078931304</v>
      </c>
      <c r="AB68" s="19">
        <f t="shared" si="71"/>
        <v>48.633691005280063</v>
      </c>
      <c r="AC68" s="19">
        <f t="shared" ref="AC68:AD68" si="72">(AC57/AC$59)*100</f>
        <v>51.553315837959126</v>
      </c>
      <c r="AD68" s="19">
        <f t="shared" si="72"/>
        <v>55.106004961766551</v>
      </c>
      <c r="AE68" s="19">
        <f t="shared" ref="AE68:AF68" si="73">(AE57/AE$59)*100</f>
        <v>55.483383291326192</v>
      </c>
      <c r="AF68" s="19">
        <f t="shared" si="73"/>
        <v>56.406339523930583</v>
      </c>
      <c r="AG68" s="19">
        <f t="shared" ref="AG68:AH68" si="74">(AG57/AG$59)*100</f>
        <v>51.901687544889832</v>
      </c>
      <c r="AH68" s="19">
        <f t="shared" si="74"/>
        <v>52.699121796672209</v>
      </c>
      <c r="AI68" s="19">
        <f t="shared" ref="AI68:AJ68" si="75">(AI57/AI$59)*100</f>
        <v>56.717195126209965</v>
      </c>
      <c r="AJ68" s="19">
        <f t="shared" si="75"/>
        <v>54.623688860592544</v>
      </c>
      <c r="AK68" s="19">
        <f t="shared" ref="AK68:AM68" si="76">(AK57/AK$59)*100</f>
        <v>48.936524573921709</v>
      </c>
      <c r="AL68" s="19">
        <f t="shared" si="76"/>
        <v>49.530033727758102</v>
      </c>
      <c r="AM68" s="19">
        <f t="shared" si="76"/>
        <v>47.462663721236915</v>
      </c>
    </row>
    <row r="69" spans="1:39" ht="12.75" customHeight="1" x14ac:dyDescent="0.2">
      <c r="A69" s="28" t="s">
        <v>109</v>
      </c>
      <c r="B69" s="19"/>
      <c r="C69" s="19"/>
      <c r="D69" s="19"/>
      <c r="E69" s="19"/>
      <c r="F69" s="19"/>
      <c r="G69" s="19"/>
      <c r="H69" s="19"/>
      <c r="I69" s="19"/>
      <c r="J69" s="19"/>
      <c r="K69" s="19"/>
      <c r="L69" s="19"/>
      <c r="M69" s="19"/>
      <c r="N69" s="19"/>
      <c r="O69" s="19"/>
      <c r="P69" s="19"/>
      <c r="Q69" s="19"/>
      <c r="R69" s="19"/>
      <c r="S69" s="19"/>
      <c r="T69" s="19">
        <f t="shared" si="69"/>
        <v>11.974588247840826</v>
      </c>
      <c r="U69" s="19">
        <f t="shared" ref="U69:Z69" si="77">(U58/U$59)*100</f>
        <v>14.359954831240106</v>
      </c>
      <c r="V69" s="19">
        <f t="shared" si="77"/>
        <v>15.588437906137198</v>
      </c>
      <c r="W69" s="19">
        <f t="shared" si="77"/>
        <v>9.9487229477648729</v>
      </c>
      <c r="X69" s="19">
        <f t="shared" si="77"/>
        <v>10.729189078573489</v>
      </c>
      <c r="Y69" s="19">
        <f t="shared" si="77"/>
        <v>12.637631798783335</v>
      </c>
      <c r="Z69" s="19">
        <f t="shared" si="77"/>
        <v>11.754842276433862</v>
      </c>
      <c r="AA69" s="19">
        <f t="shared" ref="AA69:AB69" si="78">(AA58/AA$59)*100</f>
        <v>14.362306781833997</v>
      </c>
      <c r="AB69" s="19">
        <f t="shared" si="78"/>
        <v>14.830127700115076</v>
      </c>
      <c r="AC69" s="19">
        <f t="shared" ref="AC69:AD69" si="79">(AC58/AC$59)*100</f>
        <v>10.043846222343584</v>
      </c>
      <c r="AD69" s="19">
        <f t="shared" si="79"/>
        <v>11.694617289991839</v>
      </c>
      <c r="AE69" s="19">
        <f t="shared" ref="AE69:AF69" si="80">(AE58/AE$59)*100</f>
        <v>9.2058343903086612</v>
      </c>
      <c r="AF69" s="19">
        <f t="shared" si="80"/>
        <v>7.8606080641834675</v>
      </c>
      <c r="AG69" s="19">
        <f t="shared" ref="AG69:AH69" si="81">(AG58/AG$59)*100</f>
        <v>10.302860412471224</v>
      </c>
      <c r="AH69" s="19">
        <f t="shared" si="81"/>
        <v>8.0487698365529248</v>
      </c>
      <c r="AI69" s="19">
        <f t="shared" ref="AI69:AJ69" si="82">(AI58/AI$59)*100</f>
        <v>9.0831152535171693</v>
      </c>
      <c r="AJ69" s="19">
        <f t="shared" si="82"/>
        <v>8.8271026964236512</v>
      </c>
      <c r="AK69" s="19">
        <f t="shared" ref="AK69:AM69" si="83">(AK58/AK$59)*100</f>
        <v>8.2030199253889826</v>
      </c>
      <c r="AL69" s="19">
        <f t="shared" si="83"/>
        <v>10.760560878487672</v>
      </c>
      <c r="AM69" s="19">
        <f t="shared" si="83"/>
        <v>9.7030325218084688</v>
      </c>
    </row>
    <row r="70" spans="1:39" ht="12.75" customHeight="1" x14ac:dyDescent="0.2">
      <c r="A70" s="28" t="s">
        <v>102</v>
      </c>
      <c r="T70" s="48">
        <f>(T52/(T56+T57))*100</f>
        <v>92.665195574761896</v>
      </c>
      <c r="U70" s="48">
        <f t="shared" ref="U70:Z70" si="84">(U52/(U56+U57))*100</f>
        <v>95.753484525956864</v>
      </c>
      <c r="V70" s="48">
        <f t="shared" si="84"/>
        <v>88.923754217811535</v>
      </c>
      <c r="W70" s="48">
        <f t="shared" si="84"/>
        <v>86.222946811012832</v>
      </c>
      <c r="X70" s="48">
        <f t="shared" si="84"/>
        <v>88.213503548487822</v>
      </c>
      <c r="Y70" s="48">
        <f t="shared" si="84"/>
        <v>91.63305515675853</v>
      </c>
      <c r="Z70" s="48">
        <f t="shared" si="84"/>
        <v>88.213734256524106</v>
      </c>
      <c r="AA70" s="48">
        <f t="shared" ref="AA70:AB70" si="85">(AA52/(AA56+AA57))*100</f>
        <v>84.897904715261845</v>
      </c>
      <c r="AB70" s="48">
        <f t="shared" si="85"/>
        <v>83.764253891782175</v>
      </c>
      <c r="AC70" s="48">
        <f t="shared" ref="AC70:AD70" si="86">(AC52/(AC56+AC57))*100</f>
        <v>88.061899529464043</v>
      </c>
      <c r="AD70" s="48">
        <f t="shared" si="86"/>
        <v>89.592048068667197</v>
      </c>
      <c r="AE70" s="48">
        <f t="shared" ref="AE70:AF70" si="87">(AE52/(AE56+AE57))*100</f>
        <v>89.328551131215988</v>
      </c>
      <c r="AF70" s="48">
        <f t="shared" si="87"/>
        <v>91.851868134858833</v>
      </c>
      <c r="AG70" s="48">
        <f t="shared" ref="AG70:AH70" si="88">(AG52/(AG56+AG57))*100</f>
        <v>88.892217923853224</v>
      </c>
      <c r="AH70" s="48">
        <f t="shared" si="88"/>
        <v>86.910341467701343</v>
      </c>
      <c r="AI70" s="48">
        <f t="shared" ref="AI70:AJ70" si="89">(AI52/(AI56+AI57))*100</f>
        <v>89.868167394759496</v>
      </c>
      <c r="AJ70" s="48">
        <f t="shared" si="89"/>
        <v>87.50099854781682</v>
      </c>
      <c r="AK70" s="48">
        <f t="shared" ref="AK70:AM70" si="90">(AK52/(AK56+AK57))*100</f>
        <v>85.740704935347821</v>
      </c>
      <c r="AL70" s="48">
        <f t="shared" si="90"/>
        <v>86.676492116182828</v>
      </c>
      <c r="AM70" s="48">
        <f t="shared" si="90"/>
        <v>86.158527315783417</v>
      </c>
    </row>
    <row r="72" spans="1:39" s="12" customFormat="1" ht="12.75" customHeight="1" x14ac:dyDescent="0.2">
      <c r="A72" s="12" t="s">
        <v>48</v>
      </c>
      <c r="B72" s="13">
        <v>245.0873015873016</v>
      </c>
      <c r="C72" s="29">
        <v>290.93396226415092</v>
      </c>
      <c r="D72" s="29">
        <v>286.94505494505495</v>
      </c>
      <c r="E72" s="29">
        <v>282.03614457831327</v>
      </c>
      <c r="F72" s="29">
        <v>289.86046511627904</v>
      </c>
      <c r="G72" s="29">
        <v>295.32222222222219</v>
      </c>
      <c r="H72" s="29">
        <v>292.80681818181819</v>
      </c>
      <c r="I72" s="29">
        <v>302.31578947368422</v>
      </c>
      <c r="J72" s="29">
        <v>317.60638297872339</v>
      </c>
      <c r="K72" s="29">
        <v>282.58333333333331</v>
      </c>
      <c r="L72" s="29">
        <v>282.59183673469386</v>
      </c>
      <c r="M72" s="29">
        <v>268.18947368421055</v>
      </c>
      <c r="N72" s="13">
        <v>277.64615384615382</v>
      </c>
      <c r="O72" s="12">
        <v>274</v>
      </c>
      <c r="P72" s="12">
        <v>282</v>
      </c>
      <c r="Q72" s="12">
        <v>286</v>
      </c>
      <c r="R72" s="12">
        <v>269</v>
      </c>
      <c r="S72" s="12">
        <v>284</v>
      </c>
      <c r="T72" s="12">
        <v>275</v>
      </c>
      <c r="U72" s="12">
        <v>254</v>
      </c>
      <c r="V72" s="12">
        <v>224</v>
      </c>
      <c r="W72" s="12">
        <v>194</v>
      </c>
      <c r="X72" s="27">
        <v>206.79012345679001</v>
      </c>
      <c r="Y72" s="27">
        <v>199.52500000000001</v>
      </c>
      <c r="Z72" s="27">
        <v>209</v>
      </c>
      <c r="AA72" s="27">
        <v>195</v>
      </c>
      <c r="AB72" s="27">
        <v>173</v>
      </c>
      <c r="AC72" s="27">
        <v>167</v>
      </c>
      <c r="AD72" s="27">
        <v>163</v>
      </c>
      <c r="AE72" s="27">
        <v>177</v>
      </c>
      <c r="AF72" s="27">
        <v>178</v>
      </c>
      <c r="AG72" s="12">
        <v>151</v>
      </c>
      <c r="AH72" s="12">
        <v>168</v>
      </c>
      <c r="AI72" s="12">
        <v>182</v>
      </c>
      <c r="AJ72" s="12">
        <v>145</v>
      </c>
      <c r="AK72" s="12">
        <v>142</v>
      </c>
      <c r="AL72" s="12">
        <v>175</v>
      </c>
      <c r="AM72" s="12">
        <v>187</v>
      </c>
    </row>
    <row r="73" spans="1:39" x14ac:dyDescent="0.2">
      <c r="B73" s="14"/>
      <c r="O73" s="14"/>
      <c r="P73" s="14"/>
      <c r="Q73" s="14"/>
      <c r="R73" s="14"/>
      <c r="S73" s="14"/>
      <c r="T73" s="14"/>
      <c r="U73" s="14"/>
      <c r="V73" s="40"/>
    </row>
    <row r="74" spans="1:39" s="12" customFormat="1" ht="12.75" customHeight="1" x14ac:dyDescent="0.2">
      <c r="A74" s="12" t="s">
        <v>11</v>
      </c>
      <c r="B74" s="27">
        <v>67</v>
      </c>
      <c r="C74" s="12">
        <v>49</v>
      </c>
      <c r="D74" s="12">
        <v>42</v>
      </c>
      <c r="E74" s="12">
        <v>38</v>
      </c>
      <c r="F74" s="12">
        <v>44</v>
      </c>
      <c r="G74" s="12">
        <v>47</v>
      </c>
      <c r="H74" s="12">
        <v>43</v>
      </c>
      <c r="I74" s="12">
        <v>44</v>
      </c>
      <c r="J74" s="12">
        <v>45</v>
      </c>
      <c r="K74" s="12">
        <v>32</v>
      </c>
      <c r="L74" s="12">
        <v>38</v>
      </c>
      <c r="M74" s="12">
        <v>44</v>
      </c>
      <c r="N74" s="13">
        <v>36</v>
      </c>
      <c r="O74" s="13">
        <v>78</v>
      </c>
      <c r="P74" s="13">
        <v>65</v>
      </c>
      <c r="Q74" s="13">
        <v>79</v>
      </c>
      <c r="R74" s="13">
        <v>76</v>
      </c>
      <c r="S74" s="13">
        <v>81</v>
      </c>
      <c r="T74" s="13">
        <v>74</v>
      </c>
      <c r="U74" s="13">
        <v>66</v>
      </c>
      <c r="V74" s="29">
        <v>72</v>
      </c>
      <c r="W74" s="12">
        <v>63</v>
      </c>
      <c r="X74" s="27">
        <v>61</v>
      </c>
      <c r="Y74" s="27">
        <v>70</v>
      </c>
      <c r="Z74" s="27">
        <v>65</v>
      </c>
      <c r="AA74" s="27">
        <v>66</v>
      </c>
      <c r="AB74" s="27">
        <v>65</v>
      </c>
      <c r="AC74" s="27">
        <v>58</v>
      </c>
      <c r="AD74" s="27">
        <v>57</v>
      </c>
      <c r="AE74" s="27">
        <v>60</v>
      </c>
      <c r="AF74" s="27">
        <v>58</v>
      </c>
      <c r="AG74" s="12">
        <v>61</v>
      </c>
      <c r="AH74" s="12">
        <v>56</v>
      </c>
      <c r="AI74" s="12">
        <v>56</v>
      </c>
      <c r="AJ74" s="12">
        <v>51</v>
      </c>
      <c r="AK74" s="12">
        <v>54</v>
      </c>
      <c r="AL74" s="12">
        <v>56</v>
      </c>
      <c r="AM74" s="12">
        <v>50</v>
      </c>
    </row>
    <row r="75" spans="1:39" s="12" customFormat="1" ht="12.75" customHeight="1" x14ac:dyDescent="0.2">
      <c r="A75" s="12" t="s">
        <v>52</v>
      </c>
      <c r="B75" s="27">
        <v>126</v>
      </c>
      <c r="C75" s="12">
        <v>106</v>
      </c>
      <c r="D75" s="12">
        <v>91</v>
      </c>
      <c r="E75" s="12">
        <v>83</v>
      </c>
      <c r="F75" s="12">
        <v>86</v>
      </c>
      <c r="G75" s="12">
        <v>90</v>
      </c>
      <c r="H75" s="12">
        <v>88</v>
      </c>
      <c r="I75" s="12">
        <v>95</v>
      </c>
      <c r="J75" s="12">
        <v>94</v>
      </c>
      <c r="K75" s="12">
        <v>96</v>
      </c>
      <c r="L75" s="12">
        <v>98</v>
      </c>
      <c r="M75" s="12">
        <v>95</v>
      </c>
      <c r="N75" s="13">
        <v>104</v>
      </c>
      <c r="O75" s="13">
        <v>91</v>
      </c>
      <c r="P75" s="13">
        <v>95</v>
      </c>
      <c r="Q75" s="13">
        <v>95</v>
      </c>
      <c r="R75" s="13">
        <v>91</v>
      </c>
      <c r="S75" s="13">
        <v>93</v>
      </c>
      <c r="T75" s="13">
        <v>89</v>
      </c>
      <c r="U75" s="13">
        <v>86</v>
      </c>
      <c r="V75" s="29">
        <v>85</v>
      </c>
      <c r="W75" s="12">
        <v>84</v>
      </c>
      <c r="X75" s="27">
        <v>81</v>
      </c>
      <c r="Y75" s="27">
        <v>80</v>
      </c>
      <c r="Z75" s="27">
        <v>79</v>
      </c>
      <c r="AA75" s="27">
        <v>78</v>
      </c>
      <c r="AB75" s="27">
        <v>80</v>
      </c>
      <c r="AC75" s="27">
        <v>75</v>
      </c>
      <c r="AD75" s="27">
        <v>73</v>
      </c>
      <c r="AE75" s="27">
        <v>73</v>
      </c>
      <c r="AF75" s="27">
        <v>74</v>
      </c>
      <c r="AG75" s="12">
        <v>73</v>
      </c>
      <c r="AH75" s="12">
        <v>72</v>
      </c>
      <c r="AI75" s="12">
        <v>71</v>
      </c>
      <c r="AJ75" s="12">
        <v>67</v>
      </c>
      <c r="AK75" s="12">
        <v>67</v>
      </c>
      <c r="AL75" s="12">
        <v>70</v>
      </c>
      <c r="AM75" s="12">
        <v>64</v>
      </c>
    </row>
    <row r="76" spans="1:39" x14ac:dyDescent="0.2">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row>
  </sheetData>
  <pageMargins left="0.70866141732283472" right="0.70866141732283472" top="0.78740157480314965" bottom="0.78740157480314965" header="0.31496062992125984" footer="0.31496062992125984"/>
  <pageSetup paperSize="9" scale="52" fitToWidth="3" orientation="landscape" r:id="rId1"/>
  <headerFooter>
    <oddHeader>&amp;A</oddHeader>
    <oddFooter>Side &amp;P</oddFooter>
  </headerFooter>
  <ignoredErrors>
    <ignoredError sqref="AE63:AE64 AE66:AE70"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RowHeight="12" x14ac:dyDescent="0.2"/>
  <cols>
    <col min="1" max="1" width="62.85546875" style="6" customWidth="1"/>
    <col min="2" max="26" width="12.7109375" style="6" customWidth="1"/>
    <col min="27" max="27" width="14" style="6" bestFit="1" customWidth="1"/>
    <col min="28" max="30" width="12.7109375" style="6" customWidth="1"/>
    <col min="31" max="31" width="14" style="6" bestFit="1" customWidth="1"/>
    <col min="32" max="32" width="14.140625" style="6" customWidth="1"/>
    <col min="33" max="39" width="14" style="6" customWidth="1"/>
    <col min="40" max="256" width="11.42578125" style="6"/>
    <col min="257" max="257" width="32.28515625" style="6" customWidth="1"/>
    <col min="258" max="282" width="10.7109375" style="6" customWidth="1"/>
    <col min="283" max="512" width="11.42578125" style="6"/>
    <col min="513" max="513" width="32.28515625" style="6" customWidth="1"/>
    <col min="514" max="538" width="10.7109375" style="6" customWidth="1"/>
    <col min="539" max="768" width="11.42578125" style="6"/>
    <col min="769" max="769" width="32.28515625" style="6" customWidth="1"/>
    <col min="770" max="794" width="10.7109375" style="6" customWidth="1"/>
    <col min="795" max="1024" width="11.42578125" style="6"/>
    <col min="1025" max="1025" width="32.28515625" style="6" customWidth="1"/>
    <col min="1026" max="1050" width="10.7109375" style="6" customWidth="1"/>
    <col min="1051" max="1280" width="11.42578125" style="6"/>
    <col min="1281" max="1281" width="32.28515625" style="6" customWidth="1"/>
    <col min="1282" max="1306" width="10.7109375" style="6" customWidth="1"/>
    <col min="1307" max="1536" width="11.42578125" style="6"/>
    <col min="1537" max="1537" width="32.28515625" style="6" customWidth="1"/>
    <col min="1538" max="1562" width="10.7109375" style="6" customWidth="1"/>
    <col min="1563" max="1792" width="11.42578125" style="6"/>
    <col min="1793" max="1793" width="32.28515625" style="6" customWidth="1"/>
    <col min="1794" max="1818" width="10.7109375" style="6" customWidth="1"/>
    <col min="1819" max="2048" width="11.42578125" style="6"/>
    <col min="2049" max="2049" width="32.28515625" style="6" customWidth="1"/>
    <col min="2050" max="2074" width="10.7109375" style="6" customWidth="1"/>
    <col min="2075" max="2304" width="11.42578125" style="6"/>
    <col min="2305" max="2305" width="32.28515625" style="6" customWidth="1"/>
    <col min="2306" max="2330" width="10.7109375" style="6" customWidth="1"/>
    <col min="2331" max="2560" width="11.42578125" style="6"/>
    <col min="2561" max="2561" width="32.28515625" style="6" customWidth="1"/>
    <col min="2562" max="2586" width="10.7109375" style="6" customWidth="1"/>
    <col min="2587" max="2816" width="11.42578125" style="6"/>
    <col min="2817" max="2817" width="32.28515625" style="6" customWidth="1"/>
    <col min="2818" max="2842" width="10.7109375" style="6" customWidth="1"/>
    <col min="2843" max="3072" width="11.42578125" style="6"/>
    <col min="3073" max="3073" width="32.28515625" style="6" customWidth="1"/>
    <col min="3074" max="3098" width="10.7109375" style="6" customWidth="1"/>
    <col min="3099" max="3328" width="11.42578125" style="6"/>
    <col min="3329" max="3329" width="32.28515625" style="6" customWidth="1"/>
    <col min="3330" max="3354" width="10.7109375" style="6" customWidth="1"/>
    <col min="3355" max="3584" width="11.42578125" style="6"/>
    <col min="3585" max="3585" width="32.28515625" style="6" customWidth="1"/>
    <col min="3586" max="3610" width="10.7109375" style="6" customWidth="1"/>
    <col min="3611" max="3840" width="11.42578125" style="6"/>
    <col min="3841" max="3841" width="32.28515625" style="6" customWidth="1"/>
    <col min="3842" max="3866" width="10.7109375" style="6" customWidth="1"/>
    <col min="3867" max="4096" width="11.42578125" style="6"/>
    <col min="4097" max="4097" width="32.28515625" style="6" customWidth="1"/>
    <col min="4098" max="4122" width="10.7109375" style="6" customWidth="1"/>
    <col min="4123" max="4352" width="11.42578125" style="6"/>
    <col min="4353" max="4353" width="32.28515625" style="6" customWidth="1"/>
    <col min="4354" max="4378" width="10.7109375" style="6" customWidth="1"/>
    <col min="4379" max="4608" width="11.42578125" style="6"/>
    <col min="4609" max="4609" width="32.28515625" style="6" customWidth="1"/>
    <col min="4610" max="4634" width="10.7109375" style="6" customWidth="1"/>
    <col min="4635" max="4864" width="11.42578125" style="6"/>
    <col min="4865" max="4865" width="32.28515625" style="6" customWidth="1"/>
    <col min="4866" max="4890" width="10.7109375" style="6" customWidth="1"/>
    <col min="4891" max="5120" width="11.42578125" style="6"/>
    <col min="5121" max="5121" width="32.28515625" style="6" customWidth="1"/>
    <col min="5122" max="5146" width="10.7109375" style="6" customWidth="1"/>
    <col min="5147" max="5376" width="11.42578125" style="6"/>
    <col min="5377" max="5377" width="32.28515625" style="6" customWidth="1"/>
    <col min="5378" max="5402" width="10.7109375" style="6" customWidth="1"/>
    <col min="5403" max="5632" width="11.42578125" style="6"/>
    <col min="5633" max="5633" width="32.28515625" style="6" customWidth="1"/>
    <col min="5634" max="5658" width="10.7109375" style="6" customWidth="1"/>
    <col min="5659" max="5888" width="11.42578125" style="6"/>
    <col min="5889" max="5889" width="32.28515625" style="6" customWidth="1"/>
    <col min="5890" max="5914" width="10.7109375" style="6" customWidth="1"/>
    <col min="5915" max="6144" width="11.42578125" style="6"/>
    <col min="6145" max="6145" width="32.28515625" style="6" customWidth="1"/>
    <col min="6146" max="6170" width="10.7109375" style="6" customWidth="1"/>
    <col min="6171" max="6400" width="11.42578125" style="6"/>
    <col min="6401" max="6401" width="32.28515625" style="6" customWidth="1"/>
    <col min="6402" max="6426" width="10.7109375" style="6" customWidth="1"/>
    <col min="6427" max="6656" width="11.42578125" style="6"/>
    <col min="6657" max="6657" width="32.28515625" style="6" customWidth="1"/>
    <col min="6658" max="6682" width="10.7109375" style="6" customWidth="1"/>
    <col min="6683" max="6912" width="11.42578125" style="6"/>
    <col min="6913" max="6913" width="32.28515625" style="6" customWidth="1"/>
    <col min="6914" max="6938" width="10.7109375" style="6" customWidth="1"/>
    <col min="6939" max="7168" width="11.42578125" style="6"/>
    <col min="7169" max="7169" width="32.28515625" style="6" customWidth="1"/>
    <col min="7170" max="7194" width="10.7109375" style="6" customWidth="1"/>
    <col min="7195" max="7424" width="11.42578125" style="6"/>
    <col min="7425" max="7425" width="32.28515625" style="6" customWidth="1"/>
    <col min="7426" max="7450" width="10.7109375" style="6" customWidth="1"/>
    <col min="7451" max="7680" width="11.42578125" style="6"/>
    <col min="7681" max="7681" width="32.28515625" style="6" customWidth="1"/>
    <col min="7682" max="7706" width="10.7109375" style="6" customWidth="1"/>
    <col min="7707" max="7936" width="11.42578125" style="6"/>
    <col min="7937" max="7937" width="32.28515625" style="6" customWidth="1"/>
    <col min="7938" max="7962" width="10.7109375" style="6" customWidth="1"/>
    <col min="7963" max="8192" width="11.42578125" style="6"/>
    <col min="8193" max="8193" width="32.28515625" style="6" customWidth="1"/>
    <col min="8194" max="8218" width="10.7109375" style="6" customWidth="1"/>
    <col min="8219" max="8448" width="11.42578125" style="6"/>
    <col min="8449" max="8449" width="32.28515625" style="6" customWidth="1"/>
    <col min="8450" max="8474" width="10.7109375" style="6" customWidth="1"/>
    <col min="8475" max="8704" width="11.42578125" style="6"/>
    <col min="8705" max="8705" width="32.28515625" style="6" customWidth="1"/>
    <col min="8706" max="8730" width="10.7109375" style="6" customWidth="1"/>
    <col min="8731" max="8960" width="11.42578125" style="6"/>
    <col min="8961" max="8961" width="32.28515625" style="6" customWidth="1"/>
    <col min="8962" max="8986" width="10.7109375" style="6" customWidth="1"/>
    <col min="8987" max="9216" width="11.42578125" style="6"/>
    <col min="9217" max="9217" width="32.28515625" style="6" customWidth="1"/>
    <col min="9218" max="9242" width="10.7109375" style="6" customWidth="1"/>
    <col min="9243" max="9472" width="11.42578125" style="6"/>
    <col min="9473" max="9473" width="32.28515625" style="6" customWidth="1"/>
    <col min="9474" max="9498" width="10.7109375" style="6" customWidth="1"/>
    <col min="9499" max="9728" width="11.42578125" style="6"/>
    <col min="9729" max="9729" width="32.28515625" style="6" customWidth="1"/>
    <col min="9730" max="9754" width="10.7109375" style="6" customWidth="1"/>
    <col min="9755" max="9984" width="11.42578125" style="6"/>
    <col min="9985" max="9985" width="32.28515625" style="6" customWidth="1"/>
    <col min="9986" max="10010" width="10.7109375" style="6" customWidth="1"/>
    <col min="10011" max="10240" width="11.42578125" style="6"/>
    <col min="10241" max="10241" width="32.28515625" style="6" customWidth="1"/>
    <col min="10242" max="10266" width="10.7109375" style="6" customWidth="1"/>
    <col min="10267" max="10496" width="11.42578125" style="6"/>
    <col min="10497" max="10497" width="32.28515625" style="6" customWidth="1"/>
    <col min="10498" max="10522" width="10.7109375" style="6" customWidth="1"/>
    <col min="10523" max="10752" width="11.42578125" style="6"/>
    <col min="10753" max="10753" width="32.28515625" style="6" customWidth="1"/>
    <col min="10754" max="10778" width="10.7109375" style="6" customWidth="1"/>
    <col min="10779" max="11008" width="11.42578125" style="6"/>
    <col min="11009" max="11009" width="32.28515625" style="6" customWidth="1"/>
    <col min="11010" max="11034" width="10.7109375" style="6" customWidth="1"/>
    <col min="11035" max="11264" width="11.42578125" style="6"/>
    <col min="11265" max="11265" width="32.28515625" style="6" customWidth="1"/>
    <col min="11266" max="11290" width="10.7109375" style="6" customWidth="1"/>
    <col min="11291" max="11520" width="11.42578125" style="6"/>
    <col min="11521" max="11521" width="32.28515625" style="6" customWidth="1"/>
    <col min="11522" max="11546" width="10.7109375" style="6" customWidth="1"/>
    <col min="11547" max="11776" width="11.42578125" style="6"/>
    <col min="11777" max="11777" width="32.28515625" style="6" customWidth="1"/>
    <col min="11778" max="11802" width="10.7109375" style="6" customWidth="1"/>
    <col min="11803" max="12032" width="11.42578125" style="6"/>
    <col min="12033" max="12033" width="32.28515625" style="6" customWidth="1"/>
    <col min="12034" max="12058" width="10.7109375" style="6" customWidth="1"/>
    <col min="12059" max="12288" width="11.42578125" style="6"/>
    <col min="12289" max="12289" width="32.28515625" style="6" customWidth="1"/>
    <col min="12290" max="12314" width="10.7109375" style="6" customWidth="1"/>
    <col min="12315" max="12544" width="11.42578125" style="6"/>
    <col min="12545" max="12545" width="32.28515625" style="6" customWidth="1"/>
    <col min="12546" max="12570" width="10.7109375" style="6" customWidth="1"/>
    <col min="12571" max="12800" width="11.42578125" style="6"/>
    <col min="12801" max="12801" width="32.28515625" style="6" customWidth="1"/>
    <col min="12802" max="12826" width="10.7109375" style="6" customWidth="1"/>
    <col min="12827" max="13056" width="11.42578125" style="6"/>
    <col min="13057" max="13057" width="32.28515625" style="6" customWidth="1"/>
    <col min="13058" max="13082" width="10.7109375" style="6" customWidth="1"/>
    <col min="13083" max="13312" width="11.42578125" style="6"/>
    <col min="13313" max="13313" width="32.28515625" style="6" customWidth="1"/>
    <col min="13314" max="13338" width="10.7109375" style="6" customWidth="1"/>
    <col min="13339" max="13568" width="11.42578125" style="6"/>
    <col min="13569" max="13569" width="32.28515625" style="6" customWidth="1"/>
    <col min="13570" max="13594" width="10.7109375" style="6" customWidth="1"/>
    <col min="13595" max="13824" width="11.42578125" style="6"/>
    <col min="13825" max="13825" width="32.28515625" style="6" customWidth="1"/>
    <col min="13826" max="13850" width="10.7109375" style="6" customWidth="1"/>
    <col min="13851" max="14080" width="11.42578125" style="6"/>
    <col min="14081" max="14081" width="32.28515625" style="6" customWidth="1"/>
    <col min="14082" max="14106" width="10.7109375" style="6" customWidth="1"/>
    <col min="14107" max="14336" width="11.42578125" style="6"/>
    <col min="14337" max="14337" width="32.28515625" style="6" customWidth="1"/>
    <col min="14338" max="14362" width="10.7109375" style="6" customWidth="1"/>
    <col min="14363" max="14592" width="11.42578125" style="6"/>
    <col min="14593" max="14593" width="32.28515625" style="6" customWidth="1"/>
    <col min="14594" max="14618" width="10.7109375" style="6" customWidth="1"/>
    <col min="14619" max="14848" width="11.42578125" style="6"/>
    <col min="14849" max="14849" width="32.28515625" style="6" customWidth="1"/>
    <col min="14850" max="14874" width="10.7109375" style="6" customWidth="1"/>
    <col min="14875" max="15104" width="11.42578125" style="6"/>
    <col min="15105" max="15105" width="32.28515625" style="6" customWidth="1"/>
    <col min="15106" max="15130" width="10.7109375" style="6" customWidth="1"/>
    <col min="15131" max="15360" width="11.42578125" style="6"/>
    <col min="15361" max="15361" width="32.28515625" style="6" customWidth="1"/>
    <col min="15362" max="15386" width="10.7109375" style="6" customWidth="1"/>
    <col min="15387" max="15616" width="11.42578125" style="6"/>
    <col min="15617" max="15617" width="32.28515625" style="6" customWidth="1"/>
    <col min="15618" max="15642" width="10.7109375" style="6" customWidth="1"/>
    <col min="15643" max="15872" width="11.42578125" style="6"/>
    <col min="15873" max="15873" width="32.28515625" style="6" customWidth="1"/>
    <col min="15874" max="15898" width="10.7109375" style="6" customWidth="1"/>
    <col min="15899" max="16128" width="11.42578125" style="6"/>
    <col min="16129" max="16129" width="32.28515625" style="6" customWidth="1"/>
    <col min="16130" max="16154" width="10.7109375" style="6" customWidth="1"/>
    <col min="16155" max="16384" width="11.42578125" style="6"/>
  </cols>
  <sheetData>
    <row r="1" spans="1:39" ht="20.25" x14ac:dyDescent="0.3">
      <c r="A1" s="1" t="s">
        <v>21</v>
      </c>
    </row>
    <row r="3" spans="1:39" ht="18" x14ac:dyDescent="0.25">
      <c r="A3" s="4" t="s">
        <v>97</v>
      </c>
    </row>
    <row r="4" spans="1:39" ht="15" x14ac:dyDescent="0.2">
      <c r="A4" s="90" t="s">
        <v>147</v>
      </c>
    </row>
    <row r="5" spans="1:39" x14ac:dyDescent="0.2">
      <c r="A5" s="55"/>
    </row>
    <row r="6" spans="1:39" ht="12" customHeight="1" x14ac:dyDescent="0.2">
      <c r="A6" s="6" t="s">
        <v>53</v>
      </c>
    </row>
    <row r="7" spans="1:39" ht="12" customHeight="1" x14ac:dyDescent="0.2">
      <c r="A7" s="6" t="s">
        <v>113</v>
      </c>
    </row>
    <row r="8" spans="1:39" ht="12" customHeight="1" x14ac:dyDescent="0.2">
      <c r="A8" s="6" t="s">
        <v>152</v>
      </c>
    </row>
    <row r="9" spans="1:39" ht="12" customHeight="1" x14ac:dyDescent="0.2">
      <c r="A9" s="7" t="s">
        <v>153</v>
      </c>
    </row>
    <row r="10" spans="1:39" ht="37.5" customHeight="1" x14ac:dyDescent="0.2">
      <c r="A10" s="8" t="s">
        <v>14</v>
      </c>
    </row>
    <row r="12" spans="1:39" ht="13.5" customHeight="1" x14ac:dyDescent="0.2">
      <c r="A12" s="9" t="s">
        <v>0</v>
      </c>
      <c r="B12" s="10">
        <v>1985</v>
      </c>
      <c r="C12" s="10">
        <v>1986</v>
      </c>
      <c r="D12" s="10">
        <v>1987</v>
      </c>
      <c r="E12" s="10">
        <v>1988</v>
      </c>
      <c r="F12" s="10">
        <v>1989</v>
      </c>
      <c r="G12" s="10">
        <v>1990</v>
      </c>
      <c r="H12" s="10">
        <v>1991</v>
      </c>
      <c r="I12" s="10">
        <v>1992</v>
      </c>
      <c r="J12" s="10">
        <v>1993</v>
      </c>
      <c r="K12" s="10">
        <v>1994</v>
      </c>
      <c r="L12" s="10">
        <v>1995</v>
      </c>
      <c r="M12" s="10">
        <v>1996</v>
      </c>
      <c r="N12" s="10">
        <v>1997</v>
      </c>
      <c r="O12" s="10">
        <v>1998</v>
      </c>
      <c r="P12" s="10">
        <v>1999</v>
      </c>
      <c r="Q12" s="10">
        <v>2000</v>
      </c>
      <c r="R12" s="10">
        <v>2001</v>
      </c>
      <c r="S12" s="10">
        <v>2002</v>
      </c>
      <c r="T12" s="10">
        <v>2003</v>
      </c>
      <c r="U12" s="10">
        <v>2004</v>
      </c>
      <c r="V12" s="10">
        <v>2005</v>
      </c>
      <c r="W12" s="10">
        <v>2006</v>
      </c>
      <c r="X12" s="10">
        <v>2007</v>
      </c>
      <c r="Y12" s="10">
        <v>2008</v>
      </c>
      <c r="Z12" s="10">
        <v>2009</v>
      </c>
      <c r="AA12" s="10">
        <v>2010</v>
      </c>
      <c r="AB12" s="10">
        <v>2011</v>
      </c>
      <c r="AC12" s="10">
        <v>2012</v>
      </c>
      <c r="AD12" s="10">
        <v>2013</v>
      </c>
      <c r="AE12" s="10">
        <v>2014</v>
      </c>
      <c r="AF12" s="10">
        <v>2015</v>
      </c>
      <c r="AG12" s="10">
        <v>2016</v>
      </c>
      <c r="AH12" s="10">
        <v>2017</v>
      </c>
      <c r="AI12" s="10">
        <v>2018</v>
      </c>
      <c r="AJ12" s="10">
        <v>2019</v>
      </c>
      <c r="AK12" s="10">
        <v>2020</v>
      </c>
      <c r="AL12" s="10">
        <v>2021</v>
      </c>
      <c r="AM12" s="10">
        <v>2022</v>
      </c>
    </row>
    <row r="13" spans="1:39" ht="15" customHeight="1" x14ac:dyDescent="0.2">
      <c r="A13" s="11" t="s">
        <v>115</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row>
    <row r="14" spans="1:39" ht="12.75" customHeight="1" x14ac:dyDescent="0.2">
      <c r="A14" s="12" t="s">
        <v>23</v>
      </c>
      <c r="B14" s="13">
        <v>2174336</v>
      </c>
      <c r="C14" s="13">
        <v>3188980</v>
      </c>
      <c r="D14" s="13">
        <v>3880245</v>
      </c>
      <c r="E14" s="13">
        <v>3155297</v>
      </c>
      <c r="F14" s="13">
        <v>4365689</v>
      </c>
      <c r="G14" s="13">
        <v>3061816</v>
      </c>
      <c r="H14" s="13">
        <v>4859375</v>
      </c>
      <c r="I14" s="13">
        <v>4710330</v>
      </c>
      <c r="J14" s="13">
        <v>4154970</v>
      </c>
      <c r="K14" s="13">
        <v>5049692</v>
      </c>
      <c r="L14" s="13">
        <v>6961834</v>
      </c>
      <c r="M14" s="13">
        <v>5151873</v>
      </c>
      <c r="N14" s="13">
        <v>7865953</v>
      </c>
      <c r="O14" s="13">
        <v>9176734</v>
      </c>
      <c r="P14" s="13">
        <v>5741349</v>
      </c>
      <c r="Q14" s="13">
        <v>6718871.4038461503</v>
      </c>
      <c r="R14" s="13">
        <v>8997132</v>
      </c>
      <c r="S14" s="13">
        <v>11923732</v>
      </c>
      <c r="T14" s="13">
        <v>7986132</v>
      </c>
      <c r="U14" s="13">
        <v>9373367</v>
      </c>
      <c r="V14" s="13">
        <v>12968053</v>
      </c>
      <c r="W14" s="13">
        <v>16769098</v>
      </c>
      <c r="X14" s="27">
        <v>15252008.592592601</v>
      </c>
      <c r="Y14" s="27">
        <v>18159795.920000002</v>
      </c>
      <c r="Z14" s="27">
        <v>19402183.041666701</v>
      </c>
      <c r="AA14" s="27">
        <v>27171993.083333299</v>
      </c>
      <c r="AB14" s="27">
        <v>24909291.407407399</v>
      </c>
      <c r="AC14" s="27">
        <v>19923214.3684211</v>
      </c>
      <c r="AD14" s="27">
        <v>23518619.350000001</v>
      </c>
      <c r="AE14" s="27">
        <v>25855993.7058824</v>
      </c>
      <c r="AF14" s="27">
        <v>36900060.117647097</v>
      </c>
      <c r="AG14" s="27">
        <v>40103509.214285702</v>
      </c>
      <c r="AH14" s="27">
        <v>39512478.0666667</v>
      </c>
      <c r="AI14" s="27">
        <v>42825593.857142903</v>
      </c>
      <c r="AJ14" s="27">
        <v>57839858.058823504</v>
      </c>
      <c r="AK14" s="27">
        <v>76773284.055555597</v>
      </c>
      <c r="AL14" s="27">
        <v>55294204.5625</v>
      </c>
      <c r="AM14" s="27">
        <v>56075161.866666697</v>
      </c>
    </row>
    <row r="15" spans="1:39" x14ac:dyDescent="0.2">
      <c r="A15" s="12"/>
      <c r="B15" s="14"/>
      <c r="C15" s="14"/>
      <c r="D15" s="14"/>
      <c r="E15" s="14"/>
      <c r="F15" s="14"/>
      <c r="G15" s="14"/>
      <c r="H15" s="14"/>
      <c r="I15" s="14"/>
      <c r="J15" s="14"/>
      <c r="K15" s="14"/>
      <c r="L15" s="14"/>
      <c r="M15" s="14"/>
      <c r="N15" s="14"/>
      <c r="O15" s="14"/>
      <c r="P15" s="14"/>
      <c r="Q15" s="14"/>
      <c r="R15" s="14"/>
      <c r="S15" s="14"/>
      <c r="T15" s="14"/>
      <c r="U15" s="14"/>
      <c r="V15" s="6" t="s">
        <v>39</v>
      </c>
    </row>
    <row r="16" spans="1:39" ht="12.75" customHeight="1" x14ac:dyDescent="0.2">
      <c r="A16" s="12" t="s">
        <v>1</v>
      </c>
      <c r="B16" s="14"/>
      <c r="C16" s="14"/>
      <c r="D16" s="14"/>
      <c r="E16" s="14"/>
      <c r="F16" s="14"/>
      <c r="G16" s="14"/>
      <c r="H16" s="14"/>
      <c r="I16" s="14"/>
      <c r="J16" s="14"/>
      <c r="K16" s="14"/>
      <c r="L16" s="14"/>
      <c r="M16" s="14"/>
      <c r="N16" s="14"/>
      <c r="O16" s="14"/>
      <c r="P16" s="14"/>
      <c r="Q16" s="14"/>
      <c r="R16" s="14"/>
      <c r="S16" s="14"/>
      <c r="T16" s="14"/>
      <c r="U16" s="14"/>
    </row>
    <row r="17" spans="1:39" ht="12.75" customHeight="1" x14ac:dyDescent="0.2">
      <c r="A17" s="6" t="s">
        <v>3</v>
      </c>
      <c r="B17" s="14">
        <v>74019</v>
      </c>
      <c r="C17" s="14">
        <v>110540</v>
      </c>
      <c r="D17" s="14">
        <v>138586</v>
      </c>
      <c r="E17" s="14">
        <v>114729</v>
      </c>
      <c r="F17" s="14">
        <v>157980</v>
      </c>
      <c r="G17" s="14">
        <v>120752</v>
      </c>
      <c r="H17" s="14">
        <v>190922</v>
      </c>
      <c r="I17" s="14">
        <v>162356</v>
      </c>
      <c r="J17" s="14">
        <v>140758</v>
      </c>
      <c r="K17" s="14">
        <v>174248</v>
      </c>
      <c r="L17" s="14">
        <v>214300</v>
      </c>
      <c r="M17" s="14">
        <v>151759</v>
      </c>
      <c r="N17" s="14">
        <v>262702</v>
      </c>
      <c r="O17" s="14">
        <v>295126.94444444397</v>
      </c>
      <c r="P17" s="14">
        <v>189568.80701754399</v>
      </c>
      <c r="Q17" s="14">
        <v>228053.90384615399</v>
      </c>
      <c r="R17" s="14">
        <v>340126.82692307699</v>
      </c>
      <c r="S17" s="14">
        <v>377531.536585366</v>
      </c>
      <c r="T17" s="14">
        <v>269591.39024390199</v>
      </c>
      <c r="U17" s="14">
        <v>357823.463414634</v>
      </c>
      <c r="V17" s="14">
        <v>400454.13333333301</v>
      </c>
      <c r="W17" s="14">
        <v>453731.42857142899</v>
      </c>
      <c r="X17" s="14">
        <v>382499.40740740701</v>
      </c>
      <c r="Y17" s="14">
        <v>476751.4</v>
      </c>
      <c r="Z17" s="14">
        <v>533798</v>
      </c>
      <c r="AA17" s="14">
        <v>788990.16666666698</v>
      </c>
      <c r="AB17" s="14">
        <v>702810.29629629594</v>
      </c>
      <c r="AC17" s="14">
        <v>525273.47368421103</v>
      </c>
      <c r="AD17" s="14">
        <v>630738.5</v>
      </c>
      <c r="AE17" s="14">
        <v>824885.41176470602</v>
      </c>
      <c r="AF17" s="14">
        <v>1135788.5294117599</v>
      </c>
      <c r="AG17" s="14">
        <v>1022648</v>
      </c>
      <c r="AH17" s="14">
        <v>866770.066666667</v>
      </c>
      <c r="AI17" s="14">
        <v>1013093.14285714</v>
      </c>
      <c r="AJ17" s="14">
        <v>1318468.41176471</v>
      </c>
      <c r="AK17" s="14">
        <v>1668668.16666667</v>
      </c>
      <c r="AL17" s="14">
        <v>1127354.1875</v>
      </c>
      <c r="AM17" s="14">
        <v>1150618.0666666699</v>
      </c>
    </row>
    <row r="18" spans="1:39" ht="12.75" customHeight="1" x14ac:dyDescent="0.2">
      <c r="A18" s="6" t="s">
        <v>135</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v>402216.52941176499</v>
      </c>
      <c r="AK18" s="14">
        <v>487477.72222222202</v>
      </c>
      <c r="AL18" s="14">
        <v>389941.6875</v>
      </c>
      <c r="AM18" s="14">
        <v>368585.73333333299</v>
      </c>
    </row>
    <row r="19" spans="1:39" ht="12.75" customHeight="1" x14ac:dyDescent="0.2">
      <c r="A19" s="6" t="s">
        <v>12</v>
      </c>
      <c r="B19" s="14"/>
      <c r="C19" s="14"/>
      <c r="D19" s="14"/>
      <c r="E19" s="14"/>
      <c r="F19" s="14"/>
      <c r="G19" s="14"/>
      <c r="H19" s="14"/>
      <c r="I19" s="14"/>
      <c r="J19" s="14"/>
      <c r="K19" s="14"/>
      <c r="L19" s="14"/>
      <c r="M19" s="14"/>
      <c r="N19" s="14"/>
      <c r="O19" s="14"/>
      <c r="P19" s="14"/>
      <c r="Q19" s="14"/>
      <c r="R19" s="14"/>
      <c r="S19" s="14"/>
      <c r="T19" s="14">
        <v>14608.0243902439</v>
      </c>
      <c r="U19" s="14">
        <v>31383.7073170732</v>
      </c>
      <c r="V19" s="14">
        <v>44826.766666666699</v>
      </c>
      <c r="W19" s="14">
        <v>8246.0714285714294</v>
      </c>
      <c r="X19" s="14">
        <v>7528.9629629629599</v>
      </c>
      <c r="Y19" s="14">
        <v>17100.68</v>
      </c>
      <c r="Z19" s="14"/>
      <c r="AA19" s="14"/>
      <c r="AB19" s="14"/>
      <c r="AC19" s="14"/>
      <c r="AD19" s="14"/>
      <c r="AE19" s="14"/>
      <c r="AF19" s="14"/>
      <c r="AG19" s="14"/>
      <c r="AH19" s="14"/>
      <c r="AI19" s="14"/>
      <c r="AJ19" s="14"/>
      <c r="AK19" s="14"/>
      <c r="AL19" s="14"/>
      <c r="AM19" s="14"/>
    </row>
    <row r="20" spans="1:39" ht="12.75" customHeight="1" x14ac:dyDescent="0.2">
      <c r="A20" s="6" t="s">
        <v>40</v>
      </c>
      <c r="B20" s="14"/>
      <c r="C20" s="14"/>
      <c r="D20" s="14"/>
      <c r="E20" s="14"/>
      <c r="F20" s="14"/>
      <c r="G20" s="14"/>
      <c r="H20" s="14"/>
      <c r="I20" s="14"/>
      <c r="J20" s="14"/>
      <c r="K20" s="14"/>
      <c r="L20" s="14"/>
      <c r="M20" s="14"/>
      <c r="N20" s="14"/>
      <c r="O20" s="14"/>
      <c r="P20" s="14"/>
      <c r="Q20" s="14"/>
      <c r="R20" s="14"/>
      <c r="S20" s="14"/>
      <c r="T20" s="14"/>
      <c r="U20" s="14"/>
      <c r="V20" s="14">
        <v>25531.599999999999</v>
      </c>
      <c r="W20" s="14">
        <v>33284.571428571398</v>
      </c>
      <c r="X20" s="14">
        <v>30125.037037037</v>
      </c>
      <c r="Y20" s="14">
        <v>35534.080000000002</v>
      </c>
      <c r="Z20" s="14">
        <v>37961.458333333299</v>
      </c>
      <c r="AA20" s="14">
        <v>52677.166666666701</v>
      </c>
      <c r="AB20" s="14">
        <v>47603.666666666701</v>
      </c>
      <c r="AC20" s="14">
        <v>38008.210526315801</v>
      </c>
      <c r="AD20" s="14"/>
      <c r="AE20" s="14"/>
      <c r="AF20" s="14"/>
      <c r="AG20" s="14"/>
      <c r="AH20" s="14"/>
      <c r="AI20" s="14"/>
      <c r="AJ20" s="14"/>
      <c r="AK20" s="14"/>
      <c r="AL20" s="14">
        <v>117649.625</v>
      </c>
      <c r="AM20" s="14">
        <v>121341.866666667</v>
      </c>
    </row>
    <row r="21" spans="1:39" ht="12.75" customHeight="1" x14ac:dyDescent="0.2">
      <c r="A21" s="7" t="s">
        <v>122</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v>298642.64705882402</v>
      </c>
      <c r="AF21" s="14">
        <v>440166.41176470602</v>
      </c>
      <c r="AG21" s="14">
        <v>526626.35714285704</v>
      </c>
      <c r="AH21" s="14">
        <v>519041.33333333302</v>
      </c>
      <c r="AI21" s="14">
        <v>559659.21428571397</v>
      </c>
      <c r="AJ21" s="14">
        <v>766948.52941176505</v>
      </c>
      <c r="AK21" s="14">
        <v>1017763.5</v>
      </c>
      <c r="AL21" s="14">
        <v>724390.625</v>
      </c>
      <c r="AM21" s="14">
        <v>731481.4</v>
      </c>
    </row>
    <row r="22" spans="1:39" ht="12.75" customHeight="1" x14ac:dyDescent="0.2">
      <c r="A22" s="7" t="s">
        <v>148</v>
      </c>
      <c r="AL22" s="14">
        <v>78909.125</v>
      </c>
      <c r="AM22" s="14">
        <v>229113.86666666699</v>
      </c>
    </row>
    <row r="23" spans="1:39" ht="12.75" customHeight="1" x14ac:dyDescent="0.2">
      <c r="A23" s="6" t="s">
        <v>8</v>
      </c>
      <c r="B23" s="14">
        <v>682812</v>
      </c>
      <c r="C23" s="14">
        <v>1095937</v>
      </c>
      <c r="D23" s="14">
        <v>1343281</v>
      </c>
      <c r="E23" s="14">
        <v>1113683</v>
      </c>
      <c r="F23" s="14">
        <v>1530976</v>
      </c>
      <c r="G23" s="14">
        <v>929538</v>
      </c>
      <c r="H23" s="14">
        <v>1571292</v>
      </c>
      <c r="I23" s="14">
        <v>1531032</v>
      </c>
      <c r="J23" s="14">
        <v>1312746</v>
      </c>
      <c r="K23" s="14">
        <v>1826371</v>
      </c>
      <c r="L23" s="14">
        <v>2578121</v>
      </c>
      <c r="M23" s="14">
        <v>1833926</v>
      </c>
      <c r="N23" s="14">
        <v>2920293</v>
      </c>
      <c r="O23" s="14">
        <v>3391097.2777777798</v>
      </c>
      <c r="P23" s="14">
        <v>1916829.61403509</v>
      </c>
      <c r="Q23" s="14">
        <v>2069776.90384615</v>
      </c>
      <c r="R23" s="14">
        <v>2958410.8461538502</v>
      </c>
      <c r="S23" s="14">
        <v>3937845.9756097598</v>
      </c>
      <c r="T23" s="14">
        <v>2556373.7804878</v>
      </c>
      <c r="U23" s="14">
        <v>2752378.0487804902</v>
      </c>
      <c r="V23" s="14">
        <v>3555743.9333333299</v>
      </c>
      <c r="W23" s="14">
        <v>4580560.5357142901</v>
      </c>
      <c r="X23" s="14">
        <v>4264605.8148148097</v>
      </c>
      <c r="Y23" s="14">
        <v>4913302.04</v>
      </c>
      <c r="Z23" s="14">
        <v>5909131.5833333302</v>
      </c>
      <c r="AA23" s="14">
        <v>7643203.6666666698</v>
      </c>
      <c r="AB23" s="14">
        <v>6678069.2592592603</v>
      </c>
      <c r="AC23" s="14">
        <v>5917229.9473684197</v>
      </c>
      <c r="AD23" s="14">
        <v>6377616.5499999998</v>
      </c>
      <c r="AE23" s="14">
        <v>6983852.4117647102</v>
      </c>
      <c r="AF23" s="14">
        <v>9748831.9411764704</v>
      </c>
      <c r="AG23" s="14">
        <v>11387698.2142857</v>
      </c>
      <c r="AH23" s="14">
        <v>10699485.6666667</v>
      </c>
      <c r="AI23" s="14">
        <v>10565818.428571399</v>
      </c>
      <c r="AJ23" s="14">
        <v>15277922.1764706</v>
      </c>
      <c r="AK23" s="14">
        <v>20219957.611111101</v>
      </c>
      <c r="AL23" s="14">
        <v>13704870.5625</v>
      </c>
      <c r="AM23" s="14">
        <v>12364348.4666667</v>
      </c>
    </row>
    <row r="24" spans="1:39" ht="12.75" customHeight="1" x14ac:dyDescent="0.2">
      <c r="A24" s="6" t="s">
        <v>79</v>
      </c>
      <c r="B24" s="14">
        <v>42652</v>
      </c>
      <c r="C24" s="14">
        <v>69402</v>
      </c>
      <c r="D24" s="14">
        <v>76842</v>
      </c>
      <c r="E24" s="14">
        <v>74709</v>
      </c>
      <c r="F24" s="14">
        <v>77360</v>
      </c>
      <c r="G24" s="14">
        <v>66498</v>
      </c>
      <c r="H24" s="14">
        <v>85161</v>
      </c>
      <c r="I24" s="14">
        <v>87685</v>
      </c>
      <c r="J24" s="14">
        <v>89750</v>
      </c>
      <c r="K24" s="14">
        <v>85597</v>
      </c>
      <c r="L24" s="14">
        <v>85852</v>
      </c>
      <c r="M24" s="14">
        <v>90181</v>
      </c>
      <c r="N24" s="14">
        <v>103007</v>
      </c>
      <c r="O24" s="14">
        <v>108655.24074074101</v>
      </c>
      <c r="P24" s="14">
        <v>106161.73684210501</v>
      </c>
      <c r="Q24" s="14">
        <v>127065.269230769</v>
      </c>
      <c r="R24" s="14">
        <v>124249.44230769201</v>
      </c>
      <c r="S24" s="14">
        <v>121740.707317073</v>
      </c>
      <c r="T24" s="14">
        <v>135581.414634146</v>
      </c>
      <c r="U24" s="14">
        <v>133419.39024390199</v>
      </c>
      <c r="V24" s="14">
        <v>117326.3</v>
      </c>
      <c r="W24" s="14">
        <v>128733.321428571</v>
      </c>
      <c r="X24" s="14">
        <v>129775.66666666701</v>
      </c>
      <c r="Y24" s="14">
        <v>147451.92000000001</v>
      </c>
      <c r="Z24" s="14">
        <v>152079.41666666701</v>
      </c>
      <c r="AA24" s="14">
        <v>168382.29166666701</v>
      </c>
      <c r="AB24" s="14">
        <v>149428.81481481501</v>
      </c>
      <c r="AC24" s="14">
        <v>152646.89473684199</v>
      </c>
      <c r="AD24" s="14">
        <v>179560.45</v>
      </c>
      <c r="AE24" s="14">
        <v>189453.41176470599</v>
      </c>
      <c r="AF24" s="14">
        <v>247968.17647058799</v>
      </c>
      <c r="AG24" s="14">
        <v>317781.71428571403</v>
      </c>
      <c r="AH24" s="14">
        <v>270732.26666666701</v>
      </c>
      <c r="AI24" s="14">
        <v>301481</v>
      </c>
      <c r="AJ24" s="14">
        <v>299657.88235294097</v>
      </c>
      <c r="AK24" s="14">
        <v>354351.27777777798</v>
      </c>
      <c r="AL24" s="14">
        <v>355162.5625</v>
      </c>
      <c r="AM24" s="14">
        <v>351314.86666666699</v>
      </c>
    </row>
    <row r="25" spans="1:39" ht="12.75" customHeight="1" x14ac:dyDescent="0.2">
      <c r="A25" s="6" t="s">
        <v>5</v>
      </c>
      <c r="B25" s="14">
        <v>9604</v>
      </c>
      <c r="C25" s="14">
        <v>12765</v>
      </c>
      <c r="D25" s="14">
        <v>15455</v>
      </c>
      <c r="E25" s="14">
        <v>13403</v>
      </c>
      <c r="F25" s="14">
        <v>16750</v>
      </c>
      <c r="G25" s="14">
        <v>19143</v>
      </c>
      <c r="H25" s="14">
        <v>14420</v>
      </c>
      <c r="I25" s="14">
        <v>18835</v>
      </c>
      <c r="J25" s="14">
        <v>20624</v>
      </c>
      <c r="K25" s="14">
        <v>19954</v>
      </c>
      <c r="L25" s="14">
        <v>25333</v>
      </c>
      <c r="M25" s="14">
        <v>21898</v>
      </c>
      <c r="N25" s="14">
        <v>40030</v>
      </c>
      <c r="O25" s="14">
        <v>40716.240740740701</v>
      </c>
      <c r="P25" s="14">
        <v>32919.087719298201</v>
      </c>
      <c r="Q25" s="14">
        <v>55563.769230769198</v>
      </c>
      <c r="R25" s="14">
        <v>72891.288461538497</v>
      </c>
      <c r="S25" s="14">
        <v>76633.390243902395</v>
      </c>
      <c r="T25" s="14">
        <v>55469</v>
      </c>
      <c r="U25" s="14">
        <v>48979.780487804899</v>
      </c>
      <c r="V25" s="14">
        <v>42309.266666666699</v>
      </c>
      <c r="W25" s="14">
        <v>56182.857142857101</v>
      </c>
      <c r="X25" s="14">
        <v>79959.592592592599</v>
      </c>
      <c r="Y25" s="14">
        <v>68517.84</v>
      </c>
      <c r="Z25" s="14">
        <v>96782.333333333299</v>
      </c>
      <c r="AA25" s="14">
        <v>80408.416666666701</v>
      </c>
      <c r="AB25" s="14">
        <v>78573.111111111095</v>
      </c>
      <c r="AC25" s="14">
        <v>109836</v>
      </c>
      <c r="AD25" s="14">
        <v>159185.65</v>
      </c>
      <c r="AE25" s="14">
        <v>154270.47058823501</v>
      </c>
      <c r="AF25" s="14">
        <v>171891.882352941</v>
      </c>
      <c r="AG25" s="14">
        <v>199863.92857142899</v>
      </c>
      <c r="AH25" s="14">
        <v>191843.20000000001</v>
      </c>
      <c r="AI25" s="14">
        <v>225435.92857142899</v>
      </c>
      <c r="AJ25" s="14">
        <v>229568.64705882399</v>
      </c>
      <c r="AK25" s="14">
        <v>439711.77777777798</v>
      </c>
      <c r="AL25" s="14">
        <v>391975.3125</v>
      </c>
      <c r="AM25" s="14">
        <v>368970.13333333301</v>
      </c>
    </row>
    <row r="26" spans="1:39" ht="12.75" customHeight="1" x14ac:dyDescent="0.2">
      <c r="A26" s="6" t="s">
        <v>50</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c r="T26" s="14">
        <v>19233.829268292699</v>
      </c>
      <c r="U26" s="14">
        <v>22768.2926829268</v>
      </c>
      <c r="V26" s="14">
        <v>31889.266666666699</v>
      </c>
      <c r="W26" s="14">
        <v>40973.464285714297</v>
      </c>
      <c r="X26" s="14">
        <v>37313.703703703701</v>
      </c>
      <c r="Y26" s="14">
        <v>43695.839999999997</v>
      </c>
      <c r="Z26" s="14">
        <v>47112.541666666701</v>
      </c>
      <c r="AA26" s="14">
        <v>64292.833333333299</v>
      </c>
      <c r="AB26" s="14">
        <v>60257.407407407401</v>
      </c>
      <c r="AC26" s="14">
        <v>47277.263157894697</v>
      </c>
      <c r="AD26" s="14">
        <v>56609.5</v>
      </c>
      <c r="AE26" s="14">
        <v>61643.411764705903</v>
      </c>
      <c r="AF26" s="14">
        <v>89161.058823529398</v>
      </c>
      <c r="AG26" s="14">
        <v>95569.714285714304</v>
      </c>
      <c r="AH26" s="14">
        <v>94196.2</v>
      </c>
      <c r="AI26" s="14">
        <v>101109.785714286</v>
      </c>
      <c r="AJ26" s="14">
        <v>139446.52941176499</v>
      </c>
      <c r="AK26" s="14">
        <v>218319.33333333299</v>
      </c>
      <c r="AL26" s="14">
        <v>185604.1875</v>
      </c>
      <c r="AM26" s="14">
        <v>183915.8</v>
      </c>
    </row>
    <row r="27" spans="1:39" ht="12.75" customHeight="1" x14ac:dyDescent="0.2">
      <c r="A27" s="6" t="s">
        <v>54</v>
      </c>
      <c r="B27" s="14">
        <v>137538</v>
      </c>
      <c r="C27" s="14">
        <v>143550</v>
      </c>
      <c r="D27" s="14">
        <v>349058</v>
      </c>
      <c r="E27" s="14">
        <v>189838</v>
      </c>
      <c r="F27" s="14">
        <v>246883</v>
      </c>
      <c r="G27" s="14">
        <v>253321</v>
      </c>
      <c r="H27" s="14">
        <v>387591</v>
      </c>
      <c r="I27" s="14">
        <v>422658</v>
      </c>
      <c r="J27" s="14">
        <v>482318</v>
      </c>
      <c r="K27" s="14">
        <v>453039</v>
      </c>
      <c r="L27" s="14">
        <v>437994</v>
      </c>
      <c r="M27" s="14">
        <v>462590</v>
      </c>
      <c r="N27" s="14">
        <v>520890</v>
      </c>
      <c r="O27" s="14">
        <v>623730.07407407404</v>
      </c>
      <c r="P27" s="14">
        <v>759335.49122806999</v>
      </c>
      <c r="Q27" s="14">
        <v>1101806.7884615399</v>
      </c>
      <c r="R27" s="14">
        <v>969799.90384615399</v>
      </c>
      <c r="S27" s="14">
        <v>1178756.63414634</v>
      </c>
      <c r="T27" s="14">
        <v>1187660.80487805</v>
      </c>
      <c r="U27" s="14">
        <v>1190930.1219512201</v>
      </c>
      <c r="V27" s="14">
        <v>1500173.1</v>
      </c>
      <c r="W27" s="14">
        <v>1404164.57142857</v>
      </c>
      <c r="X27" s="14">
        <v>1395716.8148148099</v>
      </c>
      <c r="Y27" s="14">
        <v>1727790.96</v>
      </c>
      <c r="Z27" s="14">
        <v>1770851</v>
      </c>
      <c r="AA27" s="14">
        <v>2035575.83333333</v>
      </c>
      <c r="AB27" s="14">
        <v>1994364</v>
      </c>
      <c r="AC27" s="14">
        <v>1732529</v>
      </c>
      <c r="AD27" s="14">
        <v>2093689</v>
      </c>
      <c r="AE27" s="14">
        <v>3123908</v>
      </c>
      <c r="AF27" s="14">
        <v>2221479</v>
      </c>
      <c r="AG27" s="14">
        <v>2365498</v>
      </c>
      <c r="AH27" s="14">
        <v>2332872</v>
      </c>
      <c r="AI27" s="14">
        <v>3097037</v>
      </c>
      <c r="AJ27" s="14">
        <v>3166808</v>
      </c>
      <c r="AK27" s="14">
        <v>3390098</v>
      </c>
      <c r="AL27" s="14">
        <v>2926502</v>
      </c>
      <c r="AM27" s="14">
        <v>4343647</v>
      </c>
    </row>
    <row r="28" spans="1:39" ht="12.75" customHeight="1" x14ac:dyDescent="0.2">
      <c r="A28" s="6" t="s">
        <v>55</v>
      </c>
      <c r="B28" s="14">
        <v>0</v>
      </c>
      <c r="C28" s="14">
        <v>0</v>
      </c>
      <c r="D28" s="14">
        <v>0</v>
      </c>
      <c r="E28" s="14">
        <v>0</v>
      </c>
      <c r="F28" s="14">
        <v>0</v>
      </c>
      <c r="G28" s="14">
        <v>0</v>
      </c>
      <c r="H28" s="14">
        <v>0</v>
      </c>
      <c r="I28" s="14">
        <v>0</v>
      </c>
      <c r="J28" s="14">
        <v>0</v>
      </c>
      <c r="K28" s="14">
        <v>0</v>
      </c>
      <c r="L28" s="14">
        <v>0</v>
      </c>
      <c r="M28" s="14">
        <v>0</v>
      </c>
      <c r="N28" s="14">
        <v>0</v>
      </c>
      <c r="O28" s="14">
        <v>0</v>
      </c>
      <c r="P28" s="14">
        <v>0</v>
      </c>
      <c r="Q28" s="14">
        <v>0</v>
      </c>
      <c r="R28" s="14">
        <v>0</v>
      </c>
      <c r="S28" s="14">
        <v>75321.292682926796</v>
      </c>
      <c r="T28" s="14">
        <v>335888.463414634</v>
      </c>
      <c r="U28" s="14">
        <v>208332.48780487801</v>
      </c>
      <c r="V28" s="14">
        <v>367931.63333333301</v>
      </c>
      <c r="W28" s="14">
        <v>25628.75</v>
      </c>
      <c r="X28" s="14">
        <v>23158.666666666701</v>
      </c>
      <c r="Y28" s="14">
        <v>919018.44</v>
      </c>
      <c r="Z28" s="14">
        <v>1095542</v>
      </c>
      <c r="AA28" s="14">
        <v>701520.08333333302</v>
      </c>
      <c r="AB28" s="14">
        <v>820088</v>
      </c>
      <c r="AC28" s="14">
        <v>757429</v>
      </c>
      <c r="AD28" s="14">
        <v>769867</v>
      </c>
      <c r="AE28" s="14">
        <v>2299076</v>
      </c>
      <c r="AF28" s="14">
        <v>1678578</v>
      </c>
      <c r="AG28" s="14">
        <v>3076919</v>
      </c>
      <c r="AH28" s="14">
        <v>1845653</v>
      </c>
      <c r="AI28" s="14">
        <v>1950394</v>
      </c>
      <c r="AJ28" s="14">
        <v>2483000</v>
      </c>
      <c r="AK28" s="14">
        <v>1773175</v>
      </c>
      <c r="AL28" s="14">
        <v>2374661</v>
      </c>
      <c r="AM28" s="14">
        <v>1893198</v>
      </c>
    </row>
    <row r="29" spans="1:39" ht="12.75" customHeight="1" x14ac:dyDescent="0.2">
      <c r="A29" s="6" t="s">
        <v>2</v>
      </c>
      <c r="B29" s="14">
        <v>507202</v>
      </c>
      <c r="C29" s="14">
        <v>454474</v>
      </c>
      <c r="D29" s="14">
        <v>438010</v>
      </c>
      <c r="E29" s="14">
        <v>401141</v>
      </c>
      <c r="F29" s="14">
        <v>545687</v>
      </c>
      <c r="G29" s="14">
        <v>605208</v>
      </c>
      <c r="H29" s="14">
        <v>824029</v>
      </c>
      <c r="I29" s="14">
        <v>812394</v>
      </c>
      <c r="J29" s="14">
        <v>756505</v>
      </c>
      <c r="K29" s="14">
        <v>690616</v>
      </c>
      <c r="L29" s="14">
        <v>598592</v>
      </c>
      <c r="M29" s="14">
        <v>676013</v>
      </c>
      <c r="N29" s="14">
        <v>703958</v>
      </c>
      <c r="O29" s="14">
        <v>684576.20370370406</v>
      </c>
      <c r="P29" s="14">
        <v>898450.15789473697</v>
      </c>
      <c r="Q29" s="14">
        <v>1536758.34615385</v>
      </c>
      <c r="R29" s="14">
        <v>1458031.1923076899</v>
      </c>
      <c r="S29" s="14">
        <v>1566817.5365853701</v>
      </c>
      <c r="T29" s="14">
        <v>1621466.36585366</v>
      </c>
      <c r="U29" s="14">
        <v>2048910.9268292701</v>
      </c>
      <c r="V29" s="14">
        <v>2457793.2000000002</v>
      </c>
      <c r="W29" s="14">
        <v>3068320.92857143</v>
      </c>
      <c r="X29" s="14">
        <v>3124363.1111111101</v>
      </c>
      <c r="Y29" s="14">
        <v>3530914.24</v>
      </c>
      <c r="Z29" s="14">
        <v>2480042</v>
      </c>
      <c r="AA29" s="14">
        <v>3432130.0833333302</v>
      </c>
      <c r="AB29" s="14">
        <v>3173734.7407407402</v>
      </c>
      <c r="AC29" s="14">
        <v>2802431.7368421098</v>
      </c>
      <c r="AD29" s="14">
        <v>4331866.6500000004</v>
      </c>
      <c r="AE29" s="14">
        <v>3812330</v>
      </c>
      <c r="AF29" s="14">
        <v>4819228.8823529398</v>
      </c>
      <c r="AG29" s="14">
        <v>4536563.42857143</v>
      </c>
      <c r="AH29" s="14">
        <v>5264612.0666666701</v>
      </c>
      <c r="AI29" s="14">
        <v>6613437.42857143</v>
      </c>
      <c r="AJ29" s="14">
        <v>7248127.5882352898</v>
      </c>
      <c r="AK29" s="14">
        <v>7260339.8888888899</v>
      </c>
      <c r="AL29" s="14">
        <v>7369217.5625</v>
      </c>
      <c r="AM29" s="14">
        <v>12517374.4</v>
      </c>
    </row>
    <row r="30" spans="1:39" ht="12.75" customHeight="1" x14ac:dyDescent="0.2">
      <c r="A30" s="6" t="s">
        <v>4</v>
      </c>
      <c r="B30" s="14">
        <v>19908</v>
      </c>
      <c r="C30" s="14">
        <v>49143</v>
      </c>
      <c r="D30" s="14">
        <v>67683</v>
      </c>
      <c r="E30" s="14">
        <v>76793</v>
      </c>
      <c r="F30" s="14">
        <v>111298</v>
      </c>
      <c r="G30" s="14">
        <v>119721</v>
      </c>
      <c r="H30" s="14">
        <v>135429</v>
      </c>
      <c r="I30" s="14">
        <v>149443</v>
      </c>
      <c r="J30" s="14">
        <v>158413</v>
      </c>
      <c r="K30" s="14">
        <v>189937</v>
      </c>
      <c r="L30" s="14">
        <v>221876</v>
      </c>
      <c r="M30" s="14">
        <v>174139</v>
      </c>
      <c r="N30" s="14">
        <v>219510</v>
      </c>
      <c r="O30" s="14">
        <v>172250.61111111101</v>
      </c>
      <c r="P30" s="14">
        <v>165875.36842105299</v>
      </c>
      <c r="Q30" s="14">
        <v>124021.30769230799</v>
      </c>
      <c r="R30" s="14">
        <v>151122.73076923101</v>
      </c>
      <c r="S30" s="14">
        <v>121736.21951219501</v>
      </c>
      <c r="T30" s="14">
        <v>89114.853658536595</v>
      </c>
      <c r="U30" s="14">
        <v>112576.658536585</v>
      </c>
      <c r="V30" s="14">
        <v>70087.666666666701</v>
      </c>
      <c r="W30" s="14">
        <v>80037.214285714304</v>
      </c>
      <c r="X30" s="14">
        <v>64677.111111111102</v>
      </c>
      <c r="Y30" s="14">
        <v>51043.8</v>
      </c>
      <c r="Z30" s="14">
        <v>39863.125</v>
      </c>
      <c r="AA30" s="14">
        <v>55786.458333333299</v>
      </c>
      <c r="AB30" s="14">
        <v>46457.407407407401</v>
      </c>
      <c r="AC30" s="14">
        <v>13208.1578947368</v>
      </c>
      <c r="AD30" s="14">
        <v>64453.599999999999</v>
      </c>
      <c r="AE30" s="14">
        <v>28879.058823529402</v>
      </c>
      <c r="AF30" s="14">
        <v>43163.7647058824</v>
      </c>
      <c r="AG30" s="14">
        <v>59043.857142857101</v>
      </c>
      <c r="AH30" s="14">
        <v>72650.733333333294</v>
      </c>
      <c r="AI30" s="14">
        <v>34778.071428571398</v>
      </c>
      <c r="AJ30" s="14">
        <v>66204</v>
      </c>
      <c r="AK30" s="14">
        <v>68766.611111111095</v>
      </c>
      <c r="AL30" s="14">
        <v>61762.5</v>
      </c>
      <c r="AM30" s="14">
        <v>85642.8</v>
      </c>
    </row>
    <row r="31" spans="1:39" ht="12.75" customHeight="1" x14ac:dyDescent="0.2">
      <c r="A31" s="6" t="s">
        <v>7</v>
      </c>
      <c r="B31" s="14">
        <v>359862</v>
      </c>
      <c r="C31" s="14">
        <v>425456</v>
      </c>
      <c r="D31" s="14">
        <v>451896</v>
      </c>
      <c r="E31" s="14">
        <v>479092</v>
      </c>
      <c r="F31" s="14">
        <v>614801</v>
      </c>
      <c r="G31" s="14">
        <v>473347</v>
      </c>
      <c r="H31" s="14">
        <v>549131</v>
      </c>
      <c r="I31" s="14">
        <v>581536</v>
      </c>
      <c r="J31" s="14">
        <v>513564</v>
      </c>
      <c r="K31" s="14">
        <v>790210</v>
      </c>
      <c r="L31" s="14">
        <v>1271194</v>
      </c>
      <c r="M31" s="14">
        <v>835416</v>
      </c>
      <c r="N31" s="14">
        <v>1113083</v>
      </c>
      <c r="O31" s="14">
        <v>1428027.33333333</v>
      </c>
      <c r="P31" s="14">
        <v>902030.64912280696</v>
      </c>
      <c r="Q31" s="14">
        <v>851100.69230769202</v>
      </c>
      <c r="R31" s="14">
        <v>1149242.57692308</v>
      </c>
      <c r="S31" s="14">
        <v>1503851.9024390201</v>
      </c>
      <c r="T31" s="14">
        <v>865134.95121951203</v>
      </c>
      <c r="U31" s="14">
        <v>885452.58536585397</v>
      </c>
      <c r="V31" s="14">
        <v>970916.73333333305</v>
      </c>
      <c r="W31" s="14">
        <v>1348522.07142857</v>
      </c>
      <c r="X31" s="14">
        <v>1670158.3703703701</v>
      </c>
      <c r="Y31" s="14">
        <v>1964509.6</v>
      </c>
      <c r="Z31" s="14">
        <v>1833538.375</v>
      </c>
      <c r="AA31" s="14">
        <v>2794447.4583333302</v>
      </c>
      <c r="AB31" s="14">
        <v>2624314.2962962999</v>
      </c>
      <c r="AC31" s="14">
        <v>2477265.4736842099</v>
      </c>
      <c r="AD31" s="14">
        <v>1759154.8</v>
      </c>
      <c r="AE31" s="14">
        <v>2593633.29411765</v>
      </c>
      <c r="AF31" s="14">
        <v>3255947.9411764699</v>
      </c>
      <c r="AG31" s="14">
        <v>2606432.1428571399</v>
      </c>
      <c r="AH31" s="14">
        <v>3419006.6</v>
      </c>
      <c r="AI31" s="14">
        <v>3280352.42857143</v>
      </c>
      <c r="AJ31" s="14">
        <v>3343083.6470588199</v>
      </c>
      <c r="AK31" s="14">
        <v>5344443.7777777798</v>
      </c>
      <c r="AL31" s="14">
        <v>5002127.75</v>
      </c>
      <c r="AM31" s="14">
        <v>3105352.6</v>
      </c>
    </row>
    <row r="32" spans="1:39" ht="12.75" customHeight="1" x14ac:dyDescent="0.2">
      <c r="A32" s="6" t="s">
        <v>38</v>
      </c>
      <c r="B32" s="14">
        <v>147330</v>
      </c>
      <c r="C32" s="14">
        <v>215263</v>
      </c>
      <c r="D32" s="14">
        <v>228887</v>
      </c>
      <c r="E32" s="14">
        <v>220942</v>
      </c>
      <c r="F32" s="14">
        <v>283920</v>
      </c>
      <c r="G32" s="14">
        <v>214339</v>
      </c>
      <c r="H32" s="14">
        <v>255861</v>
      </c>
      <c r="I32" s="14">
        <v>315331</v>
      </c>
      <c r="J32" s="14">
        <v>216815</v>
      </c>
      <c r="K32" s="14">
        <v>349473</v>
      </c>
      <c r="L32" s="14">
        <v>369438</v>
      </c>
      <c r="M32" s="14">
        <v>312928</v>
      </c>
      <c r="N32" s="14">
        <v>430532</v>
      </c>
      <c r="O32" s="14">
        <v>489107.92592592601</v>
      </c>
      <c r="P32" s="14">
        <v>454448.36842105299</v>
      </c>
      <c r="Q32" s="14">
        <v>427366.48076923098</v>
      </c>
      <c r="R32" s="14">
        <v>509115.48076923098</v>
      </c>
      <c r="S32" s="14">
        <v>757267.19512195105</v>
      </c>
      <c r="T32" s="14">
        <v>482739.92682926799</v>
      </c>
      <c r="U32" s="14">
        <v>489483.75609756098</v>
      </c>
      <c r="V32" s="14">
        <v>696121.23333333305</v>
      </c>
      <c r="W32" s="14">
        <v>846199.71428571397</v>
      </c>
      <c r="X32" s="14">
        <v>823394.70370370406</v>
      </c>
      <c r="Y32" s="14">
        <v>682516.56</v>
      </c>
      <c r="Z32" s="14">
        <v>881785.25</v>
      </c>
      <c r="AA32" s="14">
        <v>1417877.83333333</v>
      </c>
      <c r="AB32" s="14">
        <v>762406.96296296304</v>
      </c>
      <c r="AC32" s="14">
        <v>694952.31578947406</v>
      </c>
      <c r="AD32" s="14">
        <v>1093168.2</v>
      </c>
      <c r="AE32" s="14">
        <v>924490.11764705903</v>
      </c>
      <c r="AF32" s="14">
        <v>1890947.4705882401</v>
      </c>
      <c r="AG32" s="14">
        <v>1826227.2857142901</v>
      </c>
      <c r="AH32" s="14">
        <v>1732024.8</v>
      </c>
      <c r="AI32" s="14">
        <v>1912106</v>
      </c>
      <c r="AJ32" s="14">
        <v>2580829</v>
      </c>
      <c r="AK32" s="14">
        <v>3585698.0555555602</v>
      </c>
      <c r="AL32" s="14">
        <v>3555045</v>
      </c>
      <c r="AM32" s="14">
        <v>2779500.8</v>
      </c>
    </row>
    <row r="33" spans="1:39" ht="12.75" customHeight="1" x14ac:dyDescent="0.2">
      <c r="A33" s="6" t="s">
        <v>6</v>
      </c>
      <c r="B33" s="14">
        <v>92469</v>
      </c>
      <c r="C33" s="14">
        <v>142131</v>
      </c>
      <c r="D33" s="14">
        <v>148132</v>
      </c>
      <c r="E33" s="14">
        <v>166171</v>
      </c>
      <c r="F33" s="14">
        <v>204031</v>
      </c>
      <c r="G33" s="14">
        <v>194102</v>
      </c>
      <c r="H33" s="14">
        <v>219040</v>
      </c>
      <c r="I33" s="14">
        <v>205825</v>
      </c>
      <c r="J33" s="14">
        <v>231234</v>
      </c>
      <c r="K33" s="14">
        <v>236709</v>
      </c>
      <c r="L33" s="14">
        <v>209461</v>
      </c>
      <c r="M33" s="14">
        <v>194305</v>
      </c>
      <c r="N33" s="14">
        <v>194554</v>
      </c>
      <c r="O33" s="14">
        <v>186235.62962963001</v>
      </c>
      <c r="P33" s="14">
        <v>205031.22807017501</v>
      </c>
      <c r="Q33" s="14">
        <v>254025.32692307699</v>
      </c>
      <c r="R33" s="14">
        <v>262579.51923076902</v>
      </c>
      <c r="S33" s="14">
        <v>296288.268292683</v>
      </c>
      <c r="T33" s="14">
        <v>313383.17073170701</v>
      </c>
      <c r="U33" s="14">
        <v>369459.19512195099</v>
      </c>
      <c r="V33" s="14">
        <v>320638.433333333</v>
      </c>
      <c r="W33" s="14">
        <v>292548.71428571403</v>
      </c>
      <c r="X33" s="14">
        <v>315623.33333333302</v>
      </c>
      <c r="Y33" s="14">
        <v>305333.03999999998</v>
      </c>
      <c r="Z33" s="14">
        <v>308827.79166666698</v>
      </c>
      <c r="AA33" s="14">
        <v>383852.875</v>
      </c>
      <c r="AB33" s="14">
        <v>323450.66666666698</v>
      </c>
      <c r="AC33" s="14">
        <v>340566.42105263198</v>
      </c>
      <c r="AD33" s="14">
        <v>355024.8</v>
      </c>
      <c r="AE33" s="14">
        <v>395823.17647058802</v>
      </c>
      <c r="AF33" s="14">
        <v>382819.35294117598</v>
      </c>
      <c r="AG33" s="14">
        <v>397241.85714285698</v>
      </c>
      <c r="AH33" s="14">
        <v>606493.4</v>
      </c>
      <c r="AI33" s="14">
        <v>398166.14285714302</v>
      </c>
      <c r="AJ33" s="14">
        <v>408630.47058823501</v>
      </c>
      <c r="AK33" s="14">
        <v>537754.16666666698</v>
      </c>
      <c r="AL33" s="14">
        <v>504070.75</v>
      </c>
      <c r="AM33" s="14">
        <v>535730.66666666698</v>
      </c>
    </row>
    <row r="34" spans="1:39" ht="12.75" customHeight="1" x14ac:dyDescent="0.2">
      <c r="A34" s="6" t="s">
        <v>86</v>
      </c>
      <c r="B34" s="14">
        <v>6064</v>
      </c>
      <c r="C34" s="14">
        <v>11951</v>
      </c>
      <c r="D34" s="14">
        <v>16956</v>
      </c>
      <c r="E34" s="14">
        <v>19872</v>
      </c>
      <c r="F34" s="14">
        <v>21923</v>
      </c>
      <c r="G34" s="14">
        <v>20476</v>
      </c>
      <c r="H34" s="14">
        <v>28492</v>
      </c>
      <c r="I34" s="14">
        <v>31834</v>
      </c>
      <c r="J34" s="14">
        <v>32900</v>
      </c>
      <c r="K34" s="14">
        <v>39136</v>
      </c>
      <c r="L34" s="14">
        <v>30534</v>
      </c>
      <c r="M34" s="14">
        <v>26831</v>
      </c>
      <c r="N34" s="14">
        <v>25130</v>
      </c>
      <c r="O34" s="14">
        <v>38008.611111111102</v>
      </c>
      <c r="P34" s="14">
        <v>42770.122807017498</v>
      </c>
      <c r="Q34" s="14">
        <v>74747.826923076893</v>
      </c>
      <c r="R34" s="14">
        <v>93804.519230769205</v>
      </c>
      <c r="S34" s="14">
        <v>146769.414634146</v>
      </c>
      <c r="T34" s="14">
        <v>115484</v>
      </c>
      <c r="U34" s="14">
        <v>128490.78048780499</v>
      </c>
      <c r="V34" s="14">
        <v>126801.4</v>
      </c>
      <c r="W34" s="14">
        <v>126193.428571429</v>
      </c>
      <c r="X34" s="14">
        <v>129620.222222222</v>
      </c>
      <c r="Y34" s="14">
        <v>148384.79999999999</v>
      </c>
      <c r="Z34" s="14">
        <v>149935.83333333299</v>
      </c>
      <c r="AA34" s="14">
        <v>157728.08333333299</v>
      </c>
      <c r="AB34" s="14">
        <v>153259</v>
      </c>
      <c r="AC34" s="14">
        <v>174545.94736842101</v>
      </c>
      <c r="AD34" s="14">
        <v>236170.7</v>
      </c>
      <c r="AE34" s="14">
        <v>178528.05882352899</v>
      </c>
      <c r="AF34" s="14">
        <v>225506.235294118</v>
      </c>
      <c r="AG34" s="14">
        <v>148272.785714286</v>
      </c>
      <c r="AH34" s="14">
        <v>161593.4</v>
      </c>
      <c r="AI34" s="14">
        <v>172699.14285714299</v>
      </c>
      <c r="AJ34" s="14">
        <v>223406.64705882399</v>
      </c>
      <c r="AK34" s="14">
        <v>224494.555555556</v>
      </c>
      <c r="AL34" s="14">
        <v>225226.8125</v>
      </c>
      <c r="AM34" s="14">
        <v>282850.86666666699</v>
      </c>
    </row>
    <row r="35" spans="1:39" ht="12.75" customHeight="1" x14ac:dyDescent="0.2">
      <c r="A35" s="6" t="s">
        <v>81</v>
      </c>
      <c r="B35" s="14">
        <v>63432</v>
      </c>
      <c r="C35" s="14">
        <v>115647</v>
      </c>
      <c r="D35" s="14">
        <v>144222</v>
      </c>
      <c r="E35" s="14">
        <v>147135</v>
      </c>
      <c r="F35" s="14">
        <v>144144</v>
      </c>
      <c r="G35" s="14">
        <v>140983</v>
      </c>
      <c r="H35" s="14">
        <v>168112</v>
      </c>
      <c r="I35" s="14">
        <v>157605</v>
      </c>
      <c r="J35" s="14">
        <v>185151</v>
      </c>
      <c r="K35" s="14">
        <v>191045</v>
      </c>
      <c r="L35" s="14">
        <v>256929</v>
      </c>
      <c r="M35" s="14">
        <v>237158</v>
      </c>
      <c r="N35" s="14">
        <v>278363</v>
      </c>
      <c r="O35" s="14">
        <v>402599.703703704</v>
      </c>
      <c r="P35" s="14">
        <v>367783.12280701799</v>
      </c>
      <c r="Q35" s="14">
        <v>453144.30769230798</v>
      </c>
      <c r="R35" s="14">
        <v>505950.73076923098</v>
      </c>
      <c r="S35" s="14">
        <v>671592.87804878002</v>
      </c>
      <c r="T35" s="14">
        <v>528009.70731707301</v>
      </c>
      <c r="U35" s="14">
        <v>645974.51219512196</v>
      </c>
      <c r="V35" s="14">
        <v>527493.066666667</v>
      </c>
      <c r="W35" s="14">
        <v>625925.92857142899</v>
      </c>
      <c r="X35" s="14">
        <v>807013.55555555597</v>
      </c>
      <c r="Y35" s="14">
        <v>716722.48</v>
      </c>
      <c r="Z35" s="14">
        <v>1051303.08333333</v>
      </c>
      <c r="AA35" s="14">
        <v>1239382.25</v>
      </c>
      <c r="AB35" s="14">
        <v>1030169.2962963</v>
      </c>
      <c r="AC35" s="14">
        <v>1128720</v>
      </c>
      <c r="AD35" s="14">
        <v>1213730.7</v>
      </c>
      <c r="AE35" s="14">
        <v>1442092.5294117599</v>
      </c>
      <c r="AF35" s="14">
        <v>3033035.1764705898</v>
      </c>
      <c r="AG35" s="14">
        <v>2370702.92857143</v>
      </c>
      <c r="AH35" s="14">
        <v>2585378.2000000002</v>
      </c>
      <c r="AI35" s="14">
        <v>2335049.42857143</v>
      </c>
      <c r="AJ35" s="14">
        <v>3680770.5294117602</v>
      </c>
      <c r="AK35" s="14">
        <v>3352891.0555555602</v>
      </c>
      <c r="AL35" s="14">
        <v>3264136.125</v>
      </c>
      <c r="AM35" s="14">
        <v>3495750.7333333301</v>
      </c>
    </row>
    <row r="36" spans="1:39" s="12" customFormat="1" ht="12.75" customHeight="1" x14ac:dyDescent="0.2">
      <c r="A36" s="12" t="s">
        <v>56</v>
      </c>
      <c r="B36" s="16">
        <f t="shared" ref="B36:Z36" si="0">SUM(B17:B35)</f>
        <v>2142892</v>
      </c>
      <c r="C36" s="16">
        <f t="shared" si="0"/>
        <v>2846259</v>
      </c>
      <c r="D36" s="16">
        <f t="shared" si="0"/>
        <v>3419008</v>
      </c>
      <c r="E36" s="16">
        <f t="shared" si="0"/>
        <v>3017508</v>
      </c>
      <c r="F36" s="16">
        <f t="shared" si="0"/>
        <v>3955753</v>
      </c>
      <c r="G36" s="16">
        <f t="shared" si="0"/>
        <v>3157428</v>
      </c>
      <c r="H36" s="16">
        <f t="shared" si="0"/>
        <v>4429480</v>
      </c>
      <c r="I36" s="16">
        <f t="shared" si="0"/>
        <v>4476534</v>
      </c>
      <c r="J36" s="16">
        <f t="shared" si="0"/>
        <v>4140778</v>
      </c>
      <c r="K36" s="16">
        <f t="shared" si="0"/>
        <v>5046335</v>
      </c>
      <c r="L36" s="16">
        <f t="shared" si="0"/>
        <v>6299624</v>
      </c>
      <c r="M36" s="16">
        <f t="shared" si="0"/>
        <v>5017144</v>
      </c>
      <c r="N36" s="16">
        <f t="shared" si="0"/>
        <v>6812052</v>
      </c>
      <c r="O36" s="16">
        <f t="shared" si="0"/>
        <v>7860131.7962962966</v>
      </c>
      <c r="P36" s="16">
        <f t="shared" si="0"/>
        <v>6041203.7543859668</v>
      </c>
      <c r="Q36" s="16">
        <f t="shared" si="0"/>
        <v>7303430.9230769249</v>
      </c>
      <c r="R36" s="16">
        <f t="shared" si="0"/>
        <v>8595325.0576923117</v>
      </c>
      <c r="S36" s="16">
        <f t="shared" si="0"/>
        <v>10832152.951219514</v>
      </c>
      <c r="T36" s="16">
        <f t="shared" si="0"/>
        <v>8589739.6829268243</v>
      </c>
      <c r="U36" s="16">
        <f t="shared" si="0"/>
        <v>9426363.7073170766</v>
      </c>
      <c r="V36" s="16">
        <f t="shared" si="0"/>
        <v>11256037.733333327</v>
      </c>
      <c r="W36" s="16">
        <f t="shared" si="0"/>
        <v>13119253.571428575</v>
      </c>
      <c r="X36" s="16">
        <f t="shared" si="0"/>
        <v>13285534.074074062</v>
      </c>
      <c r="Y36" s="16">
        <f t="shared" si="0"/>
        <v>15748587.720000001</v>
      </c>
      <c r="Z36" s="16">
        <f t="shared" si="0"/>
        <v>16388553.791666659</v>
      </c>
      <c r="AA36" s="16">
        <f t="shared" ref="AA36:AB36" si="1">SUM(AA17:AA35)</f>
        <v>21016255.499999989</v>
      </c>
      <c r="AB36" s="16">
        <f t="shared" si="1"/>
        <v>18644986.925925933</v>
      </c>
      <c r="AC36" s="16">
        <f t="shared" ref="AC36:AD36" si="2">SUM(AC17:AC35)</f>
        <v>16911919.842105269</v>
      </c>
      <c r="AD36" s="16">
        <f t="shared" si="2"/>
        <v>19320836.100000001</v>
      </c>
      <c r="AE36" s="16">
        <f t="shared" ref="AE36:AF36" si="3">SUM(AE17:AE35)</f>
        <v>23311508.000000004</v>
      </c>
      <c r="AF36" s="16">
        <f t="shared" si="3"/>
        <v>29384513.823529415</v>
      </c>
      <c r="AG36" s="16">
        <f t="shared" ref="AG36:AH36" si="4">SUM(AG17:AG35)</f>
        <v>30937089.214285709</v>
      </c>
      <c r="AH36" s="16">
        <f t="shared" si="4"/>
        <v>30662352.933333367</v>
      </c>
      <c r="AI36" s="16">
        <f t="shared" ref="AI36:AJ36" si="5">SUM(AI17:AI35)</f>
        <v>32560617.142857112</v>
      </c>
      <c r="AJ36" s="16">
        <f t="shared" si="5"/>
        <v>41635088.588235304</v>
      </c>
      <c r="AK36" s="16">
        <f t="shared" ref="AK36:AM36" si="6">SUM(AK17:AK35)</f>
        <v>49943910.5</v>
      </c>
      <c r="AL36" s="16">
        <f t="shared" si="6"/>
        <v>42358607.375</v>
      </c>
      <c r="AM36" s="16">
        <f t="shared" si="6"/>
        <v>44908738.066666692</v>
      </c>
    </row>
    <row r="37" spans="1:39" ht="11.25" customHeight="1" x14ac:dyDescent="0.2">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row>
    <row r="38" spans="1:39" s="18" customFormat="1" ht="12.75" customHeight="1" x14ac:dyDescent="0.2">
      <c r="A38" s="17" t="s">
        <v>27</v>
      </c>
      <c r="B38" s="17">
        <f t="shared" ref="B38:Z38" si="7">B14-B36</f>
        <v>31444</v>
      </c>
      <c r="C38" s="17">
        <f t="shared" si="7"/>
        <v>342721</v>
      </c>
      <c r="D38" s="17">
        <f t="shared" si="7"/>
        <v>461237</v>
      </c>
      <c r="E38" s="17">
        <f t="shared" si="7"/>
        <v>137789</v>
      </c>
      <c r="F38" s="17">
        <f t="shared" si="7"/>
        <v>409936</v>
      </c>
      <c r="G38" s="17">
        <f t="shared" si="7"/>
        <v>-95612</v>
      </c>
      <c r="H38" s="17">
        <f t="shared" si="7"/>
        <v>429895</v>
      </c>
      <c r="I38" s="17">
        <f t="shared" si="7"/>
        <v>233796</v>
      </c>
      <c r="J38" s="17">
        <f t="shared" si="7"/>
        <v>14192</v>
      </c>
      <c r="K38" s="17">
        <f t="shared" si="7"/>
        <v>3357</v>
      </c>
      <c r="L38" s="17">
        <f t="shared" si="7"/>
        <v>662210</v>
      </c>
      <c r="M38" s="17">
        <f t="shared" si="7"/>
        <v>134729</v>
      </c>
      <c r="N38" s="17">
        <f t="shared" si="7"/>
        <v>1053901</v>
      </c>
      <c r="O38" s="17">
        <f t="shared" si="7"/>
        <v>1316602.2037037034</v>
      </c>
      <c r="P38" s="17">
        <f t="shared" si="7"/>
        <v>-299854.75438596681</v>
      </c>
      <c r="Q38" s="17">
        <f t="shared" si="7"/>
        <v>-584559.5192307746</v>
      </c>
      <c r="R38" s="17">
        <f t="shared" si="7"/>
        <v>401806.9423076883</v>
      </c>
      <c r="S38" s="17">
        <f t="shared" si="7"/>
        <v>1091579.048780486</v>
      </c>
      <c r="T38" s="17">
        <f t="shared" si="7"/>
        <v>-603607.68292682432</v>
      </c>
      <c r="U38" s="17">
        <f t="shared" si="7"/>
        <v>-52996.707317076623</v>
      </c>
      <c r="V38" s="17">
        <f t="shared" si="7"/>
        <v>1712015.2666666731</v>
      </c>
      <c r="W38" s="17">
        <f t="shared" si="7"/>
        <v>3649844.4285714254</v>
      </c>
      <c r="X38" s="17">
        <f t="shared" si="7"/>
        <v>1966474.5185185391</v>
      </c>
      <c r="Y38" s="17">
        <f t="shared" si="7"/>
        <v>2411208.2000000011</v>
      </c>
      <c r="Z38" s="17">
        <f t="shared" si="7"/>
        <v>3013629.2500000428</v>
      </c>
      <c r="AA38" s="17">
        <f t="shared" ref="AA38:AC38" si="8">AA14-AA36</f>
        <v>6155737.5833333097</v>
      </c>
      <c r="AB38" s="17">
        <f t="shared" si="8"/>
        <v>6264304.4814814664</v>
      </c>
      <c r="AC38" s="17">
        <f t="shared" si="8"/>
        <v>3011294.5263158306</v>
      </c>
      <c r="AD38" s="17">
        <f t="shared" ref="AD38:AE38" si="9">AD14-AD36</f>
        <v>4197783.25</v>
      </c>
      <c r="AE38" s="17">
        <f t="shared" si="9"/>
        <v>2544485.7058823965</v>
      </c>
      <c r="AF38" s="17">
        <f t="shared" ref="AF38:AG38" si="10">AF14-AF36</f>
        <v>7515546.2941176817</v>
      </c>
      <c r="AG38" s="17">
        <f t="shared" si="10"/>
        <v>9166419.9999999925</v>
      </c>
      <c r="AH38" s="17">
        <f t="shared" ref="AH38:AI38" si="11">AH14-AH36</f>
        <v>8850125.1333333328</v>
      </c>
      <c r="AI38" s="17">
        <f t="shared" si="11"/>
        <v>10264976.714285791</v>
      </c>
      <c r="AJ38" s="17">
        <f t="shared" ref="AJ38:AK38" si="12">AJ14-AJ36</f>
        <v>16204769.4705882</v>
      </c>
      <c r="AK38" s="17">
        <f t="shared" si="12"/>
        <v>26829373.555555597</v>
      </c>
      <c r="AL38" s="17">
        <f t="shared" ref="AL38:AM38" si="13">AL14-AL36</f>
        <v>12935597.1875</v>
      </c>
      <c r="AM38" s="17">
        <f t="shared" si="13"/>
        <v>11166423.800000004</v>
      </c>
    </row>
    <row r="39" spans="1:39" x14ac:dyDescent="0.2">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row>
    <row r="40" spans="1:39" ht="12.75" customHeight="1" x14ac:dyDescent="0.2">
      <c r="A40" s="6" t="s">
        <v>9</v>
      </c>
      <c r="B40" s="14"/>
      <c r="C40" s="14"/>
      <c r="D40" s="14"/>
      <c r="E40" s="14">
        <v>8360</v>
      </c>
      <c r="F40" s="14">
        <v>33906</v>
      </c>
      <c r="G40" s="14">
        <v>30596</v>
      </c>
      <c r="H40" s="14">
        <v>42577</v>
      </c>
      <c r="I40" s="14">
        <v>49474</v>
      </c>
      <c r="J40" s="14">
        <v>34028</v>
      </c>
      <c r="K40" s="14">
        <v>30803</v>
      </c>
      <c r="L40" s="14">
        <v>24590</v>
      </c>
      <c r="M40" s="14">
        <v>20005</v>
      </c>
      <c r="N40" s="14">
        <v>11445</v>
      </c>
      <c r="O40" s="14"/>
      <c r="P40" s="14"/>
      <c r="Q40" s="14"/>
      <c r="R40" s="14"/>
      <c r="S40" s="14"/>
      <c r="T40" s="14"/>
      <c r="U40" s="14"/>
      <c r="V40" s="14"/>
      <c r="W40" s="14"/>
      <c r="X40" s="14"/>
      <c r="Y40" s="14"/>
      <c r="Z40" s="14"/>
      <c r="AA40" s="14"/>
      <c r="AB40" s="14"/>
    </row>
    <row r="41" spans="1:39" ht="12.75" customHeight="1" x14ac:dyDescent="0.2">
      <c r="A41" s="6" t="s">
        <v>84</v>
      </c>
      <c r="B41" s="14">
        <v>17171</v>
      </c>
      <c r="C41" s="14">
        <v>19669</v>
      </c>
      <c r="D41" s="14">
        <v>39107</v>
      </c>
      <c r="E41" s="14">
        <v>43306</v>
      </c>
      <c r="F41" s="14">
        <v>41536</v>
      </c>
      <c r="G41" s="14">
        <v>19732</v>
      </c>
      <c r="H41" s="14">
        <v>31634</v>
      </c>
      <c r="I41" s="14">
        <v>27295</v>
      </c>
      <c r="J41" s="14">
        <v>18572</v>
      </c>
      <c r="K41" s="14">
        <v>19817</v>
      </c>
      <c r="L41" s="14">
        <v>32729</v>
      </c>
      <c r="M41" s="14">
        <v>28211</v>
      </c>
      <c r="N41" s="14">
        <v>25662</v>
      </c>
      <c r="O41" s="14">
        <v>65577.944444444394</v>
      </c>
      <c r="P41" s="14">
        <v>46438.947368421097</v>
      </c>
      <c r="Q41" s="14">
        <v>30423.557692307699</v>
      </c>
      <c r="R41" s="14">
        <v>74385.634615384595</v>
      </c>
      <c r="S41" s="14">
        <v>202529.90243902401</v>
      </c>
      <c r="T41" s="14">
        <v>57056.975609756097</v>
      </c>
      <c r="U41" s="14">
        <v>23486.463414634101</v>
      </c>
      <c r="V41" s="14">
        <v>36194.133333333302</v>
      </c>
      <c r="W41" s="14">
        <v>110707.821428571</v>
      </c>
      <c r="X41" s="14">
        <v>259633.48148148099</v>
      </c>
      <c r="Y41" s="14">
        <v>269658.76</v>
      </c>
      <c r="Z41" s="14">
        <v>504800</v>
      </c>
      <c r="AA41" s="14">
        <v>766032.20833333302</v>
      </c>
      <c r="AB41" s="14">
        <v>193279</v>
      </c>
      <c r="AC41" s="14">
        <v>180333</v>
      </c>
      <c r="AD41" s="14">
        <v>186192</v>
      </c>
      <c r="AE41" s="14">
        <v>177572</v>
      </c>
      <c r="AF41" s="14">
        <v>169597</v>
      </c>
      <c r="AG41" s="14">
        <v>301836</v>
      </c>
      <c r="AH41" s="14">
        <v>291906</v>
      </c>
      <c r="AI41" s="14">
        <v>185818</v>
      </c>
      <c r="AJ41" s="14">
        <v>459587</v>
      </c>
      <c r="AK41" s="14">
        <v>829053</v>
      </c>
      <c r="AL41" s="14">
        <v>473287</v>
      </c>
      <c r="AM41" s="14">
        <v>265647</v>
      </c>
    </row>
    <row r="42" spans="1:39" ht="12.75" customHeight="1" x14ac:dyDescent="0.2">
      <c r="A42" s="6" t="s">
        <v>85</v>
      </c>
      <c r="B42" s="14">
        <v>159547</v>
      </c>
      <c r="C42" s="14">
        <v>354778</v>
      </c>
      <c r="D42" s="14">
        <v>355846</v>
      </c>
      <c r="E42" s="14">
        <v>416714</v>
      </c>
      <c r="F42" s="14">
        <v>497802</v>
      </c>
      <c r="G42" s="14">
        <v>429652</v>
      </c>
      <c r="H42" s="14">
        <v>542436</v>
      </c>
      <c r="I42" s="14">
        <v>591588</v>
      </c>
      <c r="J42" s="14">
        <v>481425</v>
      </c>
      <c r="K42" s="14">
        <v>326256</v>
      </c>
      <c r="L42" s="14">
        <v>256536</v>
      </c>
      <c r="M42" s="14">
        <v>258754</v>
      </c>
      <c r="N42" s="14">
        <v>241317</v>
      </c>
      <c r="O42" s="14">
        <v>432985.51851851901</v>
      </c>
      <c r="P42" s="14">
        <v>624616.82456140302</v>
      </c>
      <c r="Q42" s="14">
        <v>1243067.3653846199</v>
      </c>
      <c r="R42" s="14">
        <v>992985.71153846197</v>
      </c>
      <c r="S42" s="14">
        <v>1528774.80487805</v>
      </c>
      <c r="T42" s="14">
        <v>1618925.0487804899</v>
      </c>
      <c r="U42" s="14">
        <v>1121984.0975609799</v>
      </c>
      <c r="V42" s="14">
        <v>1587653.7333333299</v>
      </c>
      <c r="W42" s="14">
        <v>1837240.67857143</v>
      </c>
      <c r="X42" s="14">
        <v>2564159.4814814799</v>
      </c>
      <c r="Y42" s="14">
        <v>3523522.4</v>
      </c>
      <c r="Z42" s="14">
        <v>3218722</v>
      </c>
      <c r="AA42" s="14">
        <v>3729675.2083333302</v>
      </c>
      <c r="AB42" s="14">
        <v>2818232</v>
      </c>
      <c r="AC42" s="14">
        <v>2123204</v>
      </c>
      <c r="AD42" s="14">
        <v>3028399</v>
      </c>
      <c r="AE42" s="14">
        <v>4252488</v>
      </c>
      <c r="AF42" s="14">
        <v>3663657</v>
      </c>
      <c r="AG42" s="14">
        <v>4122979</v>
      </c>
      <c r="AH42" s="14">
        <v>3382810</v>
      </c>
      <c r="AI42" s="14">
        <v>4085566</v>
      </c>
      <c r="AJ42" s="14">
        <v>4007692</v>
      </c>
      <c r="AK42" s="14">
        <v>4075350</v>
      </c>
      <c r="AL42" s="14">
        <v>3477924</v>
      </c>
      <c r="AM42" s="14">
        <v>3649661</v>
      </c>
    </row>
    <row r="43" spans="1:39" ht="12.75" customHeight="1" x14ac:dyDescent="0.2">
      <c r="A43" s="12" t="s">
        <v>10</v>
      </c>
      <c r="B43" s="16">
        <f t="shared" ref="B43:N43" si="14">(B40+B41)-B42</f>
        <v>-142376</v>
      </c>
      <c r="C43" s="16">
        <f t="shared" si="14"/>
        <v>-335109</v>
      </c>
      <c r="D43" s="16">
        <f t="shared" si="14"/>
        <v>-316739</v>
      </c>
      <c r="E43" s="16">
        <f t="shared" si="14"/>
        <v>-365048</v>
      </c>
      <c r="F43" s="16">
        <f t="shared" si="14"/>
        <v>-422360</v>
      </c>
      <c r="G43" s="16">
        <f t="shared" si="14"/>
        <v>-379324</v>
      </c>
      <c r="H43" s="16">
        <f t="shared" si="14"/>
        <v>-468225</v>
      </c>
      <c r="I43" s="16">
        <f t="shared" si="14"/>
        <v>-514819</v>
      </c>
      <c r="J43" s="16">
        <f t="shared" si="14"/>
        <v>-428825</v>
      </c>
      <c r="K43" s="16">
        <f t="shared" si="14"/>
        <v>-275636</v>
      </c>
      <c r="L43" s="16">
        <f t="shared" si="14"/>
        <v>-199217</v>
      </c>
      <c r="M43" s="16">
        <f t="shared" si="14"/>
        <v>-210538</v>
      </c>
      <c r="N43" s="16">
        <f t="shared" si="14"/>
        <v>-204210</v>
      </c>
      <c r="O43" s="16">
        <f>O40+O41-O42</f>
        <v>-367407.57407407463</v>
      </c>
      <c r="P43" s="16">
        <f t="shared" ref="P43:X43" si="15">P40+P41-P42</f>
        <v>-578177.87719298189</v>
      </c>
      <c r="Q43" s="16">
        <f t="shared" si="15"/>
        <v>-1212643.8076923122</v>
      </c>
      <c r="R43" s="16">
        <f t="shared" si="15"/>
        <v>-918600.07692307734</v>
      </c>
      <c r="S43" s="16">
        <f t="shared" si="15"/>
        <v>-1326244.9024390259</v>
      </c>
      <c r="T43" s="16">
        <f t="shared" si="15"/>
        <v>-1561868.0731707339</v>
      </c>
      <c r="U43" s="16">
        <f t="shared" si="15"/>
        <v>-1098497.6341463458</v>
      </c>
      <c r="V43" s="16">
        <f t="shared" si="15"/>
        <v>-1551459.5999999966</v>
      </c>
      <c r="W43" s="16">
        <f t="shared" si="15"/>
        <v>-1726532.8571428591</v>
      </c>
      <c r="X43" s="16">
        <f t="shared" si="15"/>
        <v>-2304525.9999999991</v>
      </c>
      <c r="Y43" s="16">
        <f t="shared" ref="Y43:AD43" si="16">Y40+Y41-Y42</f>
        <v>-3253863.6399999997</v>
      </c>
      <c r="Z43" s="16">
        <f t="shared" si="16"/>
        <v>-2713922</v>
      </c>
      <c r="AA43" s="16">
        <f t="shared" si="16"/>
        <v>-2963642.9999999972</v>
      </c>
      <c r="AB43" s="16">
        <f t="shared" si="16"/>
        <v>-2624953</v>
      </c>
      <c r="AC43" s="16">
        <f t="shared" si="16"/>
        <v>-1942871</v>
      </c>
      <c r="AD43" s="16">
        <f t="shared" si="16"/>
        <v>-2842207</v>
      </c>
      <c r="AE43" s="16">
        <f t="shared" ref="AE43:AF43" si="17">AE40+AE41-AE42</f>
        <v>-4074916</v>
      </c>
      <c r="AF43" s="16">
        <f t="shared" si="17"/>
        <v>-3494060</v>
      </c>
      <c r="AG43" s="16">
        <f t="shared" ref="AG43:AH43" si="18">AG40+AG41-AG42</f>
        <v>-3821143</v>
      </c>
      <c r="AH43" s="16">
        <f t="shared" si="18"/>
        <v>-3090904</v>
      </c>
      <c r="AI43" s="16">
        <f t="shared" ref="AI43:AJ43" si="19">AI40+AI41-AI42</f>
        <v>-3899748</v>
      </c>
      <c r="AJ43" s="16">
        <f t="shared" si="19"/>
        <v>-3548105</v>
      </c>
      <c r="AK43" s="16">
        <f t="shared" ref="AK43:AM43" si="20">AK40+AK41-AK42</f>
        <v>-3246297</v>
      </c>
      <c r="AL43" s="16">
        <f t="shared" si="20"/>
        <v>-3004637</v>
      </c>
      <c r="AM43" s="16">
        <f t="shared" si="20"/>
        <v>-3384014</v>
      </c>
    </row>
    <row r="44" spans="1:39" x14ac:dyDescent="0.2">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row>
    <row r="45" spans="1:39" s="18" customFormat="1" ht="12.75" customHeight="1" x14ac:dyDescent="0.2">
      <c r="A45" s="17" t="s">
        <v>13</v>
      </c>
      <c r="B45" s="17">
        <f t="shared" ref="B45:Z45" si="21">B38+B43</f>
        <v>-110932</v>
      </c>
      <c r="C45" s="17">
        <f t="shared" si="21"/>
        <v>7612</v>
      </c>
      <c r="D45" s="17">
        <f t="shared" si="21"/>
        <v>144498</v>
      </c>
      <c r="E45" s="17">
        <f t="shared" si="21"/>
        <v>-227259</v>
      </c>
      <c r="F45" s="17">
        <f t="shared" si="21"/>
        <v>-12424</v>
      </c>
      <c r="G45" s="17">
        <f t="shared" si="21"/>
        <v>-474936</v>
      </c>
      <c r="H45" s="17">
        <f t="shared" si="21"/>
        <v>-38330</v>
      </c>
      <c r="I45" s="17">
        <f t="shared" si="21"/>
        <v>-281023</v>
      </c>
      <c r="J45" s="17">
        <f t="shared" si="21"/>
        <v>-414633</v>
      </c>
      <c r="K45" s="17">
        <f t="shared" si="21"/>
        <v>-272279</v>
      </c>
      <c r="L45" s="17">
        <f t="shared" si="21"/>
        <v>462993</v>
      </c>
      <c r="M45" s="17">
        <f t="shared" si="21"/>
        <v>-75809</v>
      </c>
      <c r="N45" s="17">
        <f t="shared" si="21"/>
        <v>849691</v>
      </c>
      <c r="O45" s="17">
        <f t="shared" si="21"/>
        <v>949194.62962962873</v>
      </c>
      <c r="P45" s="17">
        <f t="shared" si="21"/>
        <v>-878032.6315789487</v>
      </c>
      <c r="Q45" s="17">
        <f t="shared" si="21"/>
        <v>-1797203.3269230868</v>
      </c>
      <c r="R45" s="17">
        <f t="shared" si="21"/>
        <v>-516793.13461538905</v>
      </c>
      <c r="S45" s="17">
        <f t="shared" si="21"/>
        <v>-234665.85365853994</v>
      </c>
      <c r="T45" s="17">
        <f t="shared" si="21"/>
        <v>-2165475.756097558</v>
      </c>
      <c r="U45" s="17">
        <f t="shared" si="21"/>
        <v>-1151494.3414634224</v>
      </c>
      <c r="V45" s="17">
        <f t="shared" si="21"/>
        <v>160555.66666667652</v>
      </c>
      <c r="W45" s="17">
        <f t="shared" si="21"/>
        <v>1923311.5714285662</v>
      </c>
      <c r="X45" s="17">
        <f t="shared" si="21"/>
        <v>-338051.48148145992</v>
      </c>
      <c r="Y45" s="17">
        <f t="shared" si="21"/>
        <v>-842655.43999999855</v>
      </c>
      <c r="Z45" s="17">
        <f t="shared" si="21"/>
        <v>299707.25000004284</v>
      </c>
      <c r="AA45" s="17">
        <f t="shared" ref="AA45:AC45" si="22">AA38+AA43</f>
        <v>3192094.5833333125</v>
      </c>
      <c r="AB45" s="17">
        <f t="shared" si="22"/>
        <v>3639351.4814814664</v>
      </c>
      <c r="AC45" s="17">
        <f t="shared" si="22"/>
        <v>1068423.5263158306</v>
      </c>
      <c r="AD45" s="17">
        <f t="shared" ref="AD45:AE45" si="23">AD38+AD43</f>
        <v>1355576.25</v>
      </c>
      <c r="AE45" s="17">
        <f t="shared" si="23"/>
        <v>-1530430.2941176035</v>
      </c>
      <c r="AF45" s="17">
        <f t="shared" ref="AF45:AG45" si="24">AF38+AF43</f>
        <v>4021486.2941176817</v>
      </c>
      <c r="AG45" s="17">
        <f t="shared" si="24"/>
        <v>5345276.9999999925</v>
      </c>
      <c r="AH45" s="17">
        <f t="shared" ref="AH45:AI45" si="25">AH38+AH43</f>
        <v>5759221.1333333328</v>
      </c>
      <c r="AI45" s="17">
        <f t="shared" si="25"/>
        <v>6365228.7142857909</v>
      </c>
      <c r="AJ45" s="17">
        <f t="shared" ref="AJ45:AK45" si="26">AJ38+AJ43</f>
        <v>12656664.4705882</v>
      </c>
      <c r="AK45" s="17">
        <f t="shared" si="26"/>
        <v>23583076.555555597</v>
      </c>
      <c r="AL45" s="17">
        <f t="shared" ref="AL45:AM45" si="27">AL38+AL43</f>
        <v>9930960.1875</v>
      </c>
      <c r="AM45" s="17">
        <f t="shared" si="27"/>
        <v>7782409.8000000045</v>
      </c>
    </row>
    <row r="46" spans="1:39" ht="11.25" customHeight="1" x14ac:dyDescent="0.2">
      <c r="A46" s="12"/>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row>
    <row r="47" spans="1:39" x14ac:dyDescent="0.2">
      <c r="A47" s="12"/>
      <c r="B47" s="60"/>
      <c r="C47" s="60"/>
      <c r="D47" s="60"/>
      <c r="E47" s="60"/>
      <c r="F47" s="60"/>
      <c r="G47" s="60"/>
      <c r="H47" s="60"/>
      <c r="I47" s="60"/>
      <c r="J47" s="60"/>
      <c r="K47" s="60"/>
      <c r="L47" s="60"/>
      <c r="M47" s="60"/>
      <c r="N47" s="60"/>
      <c r="O47" s="14"/>
      <c r="P47" s="14"/>
      <c r="Q47" s="14"/>
      <c r="R47" s="14"/>
      <c r="S47" s="14"/>
      <c r="T47" s="14"/>
      <c r="U47" s="14"/>
      <c r="V47" s="14"/>
      <c r="W47" s="14"/>
      <c r="X47" s="14"/>
      <c r="Y47" s="14"/>
      <c r="Z47" s="14"/>
      <c r="AA47" s="14"/>
      <c r="AB47" s="14"/>
    </row>
    <row r="48" spans="1:39" ht="12.75" customHeight="1" x14ac:dyDescent="0.2">
      <c r="A48" s="23" t="s">
        <v>114</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row>
    <row r="49" spans="1:39" ht="12.75" customHeight="1" x14ac:dyDescent="0.2">
      <c r="A49" s="6" t="s">
        <v>70</v>
      </c>
      <c r="B49" s="14"/>
      <c r="C49" s="14"/>
      <c r="D49" s="14"/>
      <c r="E49" s="14"/>
      <c r="F49" s="14"/>
      <c r="G49" s="14"/>
      <c r="H49" s="14"/>
      <c r="I49" s="14"/>
      <c r="J49" s="14"/>
      <c r="K49" s="14"/>
      <c r="L49" s="14"/>
      <c r="M49" s="14"/>
      <c r="N49" s="14"/>
      <c r="O49" s="14"/>
      <c r="P49" s="14"/>
      <c r="Q49" s="14"/>
      <c r="R49" s="14"/>
      <c r="S49" s="14"/>
      <c r="T49" s="14">
        <v>8475923.7804878093</v>
      </c>
      <c r="U49" s="14">
        <v>6515484.5853658495</v>
      </c>
      <c r="V49" s="14">
        <v>19839984.4333333</v>
      </c>
      <c r="W49" s="14">
        <v>21596675.464285702</v>
      </c>
      <c r="X49" s="14">
        <v>24762892.111111101</v>
      </c>
      <c r="Y49" s="14">
        <v>32481808.16</v>
      </c>
      <c r="Z49" s="14">
        <v>41637490</v>
      </c>
      <c r="AA49" s="14">
        <v>52901112.5</v>
      </c>
      <c r="AB49" s="14">
        <v>46334690</v>
      </c>
      <c r="AC49" s="14">
        <v>25534785</v>
      </c>
      <c r="AD49" s="14">
        <v>52937260</v>
      </c>
      <c r="AE49" s="14">
        <v>89301599</v>
      </c>
      <c r="AF49" s="14">
        <v>88796326</v>
      </c>
      <c r="AG49" s="14">
        <v>104862666</v>
      </c>
      <c r="AH49" s="14">
        <v>69891862</v>
      </c>
      <c r="AI49" s="14">
        <v>104687845</v>
      </c>
      <c r="AJ49" s="14">
        <v>90557735</v>
      </c>
      <c r="AK49" s="14">
        <v>87829138</v>
      </c>
      <c r="AL49" s="14">
        <v>123939596</v>
      </c>
      <c r="AM49" s="14">
        <v>78088910</v>
      </c>
    </row>
    <row r="50" spans="1:39" ht="12.75" customHeight="1" x14ac:dyDescent="0.2">
      <c r="A50" s="57" t="s">
        <v>68</v>
      </c>
      <c r="B50" s="14"/>
      <c r="C50" s="14"/>
      <c r="D50" s="14"/>
      <c r="E50" s="14"/>
      <c r="F50" s="14"/>
      <c r="G50" s="14"/>
      <c r="H50" s="14"/>
      <c r="I50" s="14"/>
      <c r="J50" s="14"/>
      <c r="K50" s="14"/>
      <c r="L50" s="14"/>
      <c r="M50" s="14"/>
      <c r="N50" s="14"/>
      <c r="O50" s="14"/>
      <c r="P50" s="14"/>
      <c r="Q50" s="14"/>
      <c r="R50" s="14"/>
      <c r="S50" s="14"/>
      <c r="T50" s="14">
        <v>17707071.268292699</v>
      </c>
      <c r="U50" s="14">
        <v>16926916.463414598</v>
      </c>
      <c r="V50" s="14">
        <v>23324911.266666699</v>
      </c>
      <c r="W50" s="14">
        <v>21742672.678571399</v>
      </c>
      <c r="X50" s="14">
        <v>21635277.592592601</v>
      </c>
      <c r="Y50" s="14">
        <v>24502178.559999999</v>
      </c>
      <c r="Z50" s="14">
        <v>30474306</v>
      </c>
      <c r="AA50" s="14">
        <v>27583495.583333299</v>
      </c>
      <c r="AB50" s="14">
        <v>26869751</v>
      </c>
      <c r="AC50" s="14">
        <v>32300817</v>
      </c>
      <c r="AD50" s="14">
        <v>31061307</v>
      </c>
      <c r="AE50" s="14">
        <v>40822560</v>
      </c>
      <c r="AF50" s="14">
        <v>33585443</v>
      </c>
      <c r="AG50" s="14">
        <v>35715512</v>
      </c>
      <c r="AH50" s="14">
        <v>44157996</v>
      </c>
      <c r="AI50" s="14">
        <v>48878671</v>
      </c>
      <c r="AJ50" s="14">
        <v>48193509</v>
      </c>
      <c r="AK50" s="14">
        <v>63740650</v>
      </c>
      <c r="AL50" s="14">
        <v>64331565</v>
      </c>
      <c r="AM50" s="14">
        <v>103020880</v>
      </c>
    </row>
    <row r="51" spans="1:39" ht="12.75" customHeight="1" x14ac:dyDescent="0.2">
      <c r="A51" s="57" t="s">
        <v>82</v>
      </c>
      <c r="B51" s="14"/>
      <c r="C51" s="14"/>
      <c r="D51" s="14"/>
      <c r="E51" s="14"/>
      <c r="F51" s="14"/>
      <c r="G51" s="14"/>
      <c r="H51" s="14"/>
      <c r="I51" s="14"/>
      <c r="J51" s="14"/>
      <c r="K51" s="14"/>
      <c r="L51" s="14"/>
      <c r="M51" s="14"/>
      <c r="N51" s="14"/>
      <c r="O51" s="14"/>
      <c r="P51" s="14"/>
      <c r="Q51" s="14"/>
      <c r="R51" s="14"/>
      <c r="S51" s="14"/>
      <c r="T51" s="14">
        <v>1034726.92682927</v>
      </c>
      <c r="U51" s="14">
        <v>475747.463414634</v>
      </c>
      <c r="V51" s="14">
        <v>2456683.3333333302</v>
      </c>
      <c r="W51" s="14">
        <v>1331030.6071428601</v>
      </c>
      <c r="X51" s="14">
        <v>2903986.1481481502</v>
      </c>
      <c r="Y51" s="14">
        <v>2990630.64</v>
      </c>
      <c r="Z51" s="14">
        <v>2150764</v>
      </c>
      <c r="AA51" s="14">
        <v>21881097.5</v>
      </c>
      <c r="AB51" s="14">
        <v>1266701</v>
      </c>
      <c r="AC51" s="14">
        <v>11816131</v>
      </c>
      <c r="AD51" s="14">
        <v>3571758</v>
      </c>
      <c r="AE51" s="14">
        <v>9904203</v>
      </c>
      <c r="AF51" s="14">
        <v>1535790</v>
      </c>
      <c r="AG51" s="14">
        <v>11299746</v>
      </c>
      <c r="AH51" s="14">
        <v>2404076</v>
      </c>
      <c r="AI51" s="14">
        <v>5213344</v>
      </c>
      <c r="AJ51" s="14">
        <v>4302453</v>
      </c>
      <c r="AK51" s="14">
        <v>12210538</v>
      </c>
      <c r="AL51" s="14">
        <v>3182404</v>
      </c>
      <c r="AM51" s="14">
        <v>27597873</v>
      </c>
    </row>
    <row r="52" spans="1:39" s="12" customFormat="1" ht="12.75" customHeight="1" x14ac:dyDescent="0.2">
      <c r="A52" s="49" t="s">
        <v>83</v>
      </c>
      <c r="B52" s="16"/>
      <c r="C52" s="16"/>
      <c r="D52" s="16"/>
      <c r="E52" s="16"/>
      <c r="F52" s="16"/>
      <c r="G52" s="16"/>
      <c r="H52" s="16"/>
      <c r="I52" s="16"/>
      <c r="J52" s="16"/>
      <c r="K52" s="16"/>
      <c r="L52" s="16"/>
      <c r="M52" s="16"/>
      <c r="N52" s="16"/>
      <c r="O52" s="16"/>
      <c r="P52" s="16"/>
      <c r="Q52" s="16"/>
      <c r="R52" s="16"/>
      <c r="S52" s="16"/>
      <c r="T52" s="16">
        <v>27217721.975609802</v>
      </c>
      <c r="U52" s="16">
        <v>23918148.512195099</v>
      </c>
      <c r="V52" s="16">
        <v>45621579.033333302</v>
      </c>
      <c r="W52" s="16">
        <v>44670378.75</v>
      </c>
      <c r="X52" s="16">
        <v>49302155.851851903</v>
      </c>
      <c r="Y52" s="16">
        <v>59974617.359999999</v>
      </c>
      <c r="Z52" s="16">
        <v>74262560</v>
      </c>
      <c r="AA52" s="16">
        <v>102365705.583333</v>
      </c>
      <c r="AB52" s="16">
        <v>74471142</v>
      </c>
      <c r="AC52" s="16">
        <v>69651733</v>
      </c>
      <c r="AD52" s="16">
        <v>87570325</v>
      </c>
      <c r="AE52" s="16">
        <v>140028362</v>
      </c>
      <c r="AF52" s="16">
        <v>123917559</v>
      </c>
      <c r="AG52" s="16">
        <v>151877924</v>
      </c>
      <c r="AH52" s="16">
        <v>116453934</v>
      </c>
      <c r="AI52" s="16">
        <v>158779860</v>
      </c>
      <c r="AJ52" s="16">
        <v>143053697</v>
      </c>
      <c r="AK52" s="16">
        <v>163780326</v>
      </c>
      <c r="AL52" s="16">
        <v>191453565</v>
      </c>
      <c r="AM52" s="16">
        <v>208707663</v>
      </c>
    </row>
    <row r="53" spans="1:39" ht="12.75" customHeight="1" x14ac:dyDescent="0.2">
      <c r="A53" s="12" t="s">
        <v>41</v>
      </c>
      <c r="B53" s="26"/>
      <c r="C53" s="26"/>
      <c r="D53" s="26"/>
      <c r="E53" s="26"/>
      <c r="F53" s="26"/>
      <c r="G53" s="26"/>
      <c r="H53" s="26"/>
      <c r="I53" s="26"/>
      <c r="J53" s="26"/>
      <c r="K53" s="26"/>
      <c r="L53" s="26"/>
      <c r="M53" s="26"/>
      <c r="N53" s="26"/>
      <c r="O53" s="26"/>
      <c r="P53" s="26"/>
      <c r="Q53" s="26"/>
      <c r="R53" s="26"/>
      <c r="S53" s="26"/>
      <c r="T53" s="26">
        <v>2573420.0731707299</v>
      </c>
      <c r="U53" s="26">
        <v>1440087.9024390201</v>
      </c>
      <c r="V53" s="26">
        <v>2805598.86666667</v>
      </c>
      <c r="W53" s="26">
        <v>4572749.2857142901</v>
      </c>
      <c r="X53" s="26">
        <v>4835344.3333333302</v>
      </c>
      <c r="Y53" s="26">
        <v>5404245</v>
      </c>
      <c r="Z53" s="26">
        <v>4552553</v>
      </c>
      <c r="AA53" s="26">
        <v>10065288.0416667</v>
      </c>
      <c r="AB53" s="26">
        <v>12205409</v>
      </c>
      <c r="AC53" s="26">
        <v>7673397</v>
      </c>
      <c r="AD53" s="26">
        <v>5963194</v>
      </c>
      <c r="AE53" s="26">
        <v>20323339</v>
      </c>
      <c r="AF53" s="26">
        <v>8990192</v>
      </c>
      <c r="AG53" s="26">
        <v>24098987</v>
      </c>
      <c r="AH53" s="26">
        <v>19843054</v>
      </c>
      <c r="AI53" s="26">
        <v>36314159</v>
      </c>
      <c r="AJ53" s="26">
        <v>36271446</v>
      </c>
      <c r="AK53" s="26">
        <v>45453325</v>
      </c>
      <c r="AL53" s="26">
        <v>37838123</v>
      </c>
      <c r="AM53" s="26">
        <v>24002160</v>
      </c>
    </row>
    <row r="54" spans="1:39" s="12" customFormat="1" ht="12.75" customHeight="1" x14ac:dyDescent="0.2">
      <c r="A54" s="12" t="s">
        <v>42</v>
      </c>
      <c r="B54" s="16"/>
      <c r="C54" s="16"/>
      <c r="D54" s="16"/>
      <c r="E54" s="16"/>
      <c r="F54" s="16"/>
      <c r="G54" s="16"/>
      <c r="H54" s="16"/>
      <c r="I54" s="16"/>
      <c r="J54" s="16"/>
      <c r="K54" s="16"/>
      <c r="L54" s="16"/>
      <c r="M54" s="16"/>
      <c r="N54" s="16"/>
      <c r="O54" s="16"/>
      <c r="P54" s="16"/>
      <c r="Q54" s="16"/>
      <c r="R54" s="16"/>
      <c r="S54" s="16"/>
      <c r="T54" s="16">
        <v>29791142.048780501</v>
      </c>
      <c r="U54" s="16">
        <v>25358236.414634101</v>
      </c>
      <c r="V54" s="16">
        <v>48427177.899999999</v>
      </c>
      <c r="W54" s="16">
        <v>49243128.035714298</v>
      </c>
      <c r="X54" s="16">
        <v>54137500.185185201</v>
      </c>
      <c r="Y54" s="16">
        <v>65378862.359999999</v>
      </c>
      <c r="Z54" s="16">
        <v>78815113</v>
      </c>
      <c r="AA54" s="16">
        <v>112430993.625</v>
      </c>
      <c r="AB54" s="16">
        <v>86676551</v>
      </c>
      <c r="AC54" s="16">
        <v>77325130</v>
      </c>
      <c r="AD54" s="16">
        <v>93533519</v>
      </c>
      <c r="AE54" s="16">
        <v>160351701</v>
      </c>
      <c r="AF54" s="16">
        <v>132907751</v>
      </c>
      <c r="AG54" s="16">
        <v>175976911</v>
      </c>
      <c r="AH54" s="16">
        <v>136296988</v>
      </c>
      <c r="AI54" s="16">
        <v>195094019</v>
      </c>
      <c r="AJ54" s="16">
        <v>179325143</v>
      </c>
      <c r="AK54" s="16">
        <v>209233651</v>
      </c>
      <c r="AL54" s="16">
        <v>229291688</v>
      </c>
      <c r="AM54" s="16">
        <v>232709823</v>
      </c>
    </row>
    <row r="55" spans="1:39" ht="11.25" customHeight="1" x14ac:dyDescent="0.2">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row>
    <row r="56" spans="1:39" ht="12.75" customHeight="1" x14ac:dyDescent="0.2">
      <c r="A56" s="6" t="s">
        <v>51</v>
      </c>
      <c r="B56" s="14"/>
      <c r="C56" s="14"/>
      <c r="D56" s="14"/>
      <c r="E56" s="14"/>
      <c r="F56" s="14"/>
      <c r="G56" s="14"/>
      <c r="H56" s="14"/>
      <c r="I56" s="14"/>
      <c r="J56" s="14"/>
      <c r="K56" s="14"/>
      <c r="L56" s="14"/>
      <c r="M56" s="14"/>
      <c r="N56" s="14"/>
      <c r="O56" s="14"/>
      <c r="P56" s="14"/>
      <c r="Q56" s="14"/>
      <c r="R56" s="14"/>
      <c r="S56" s="14"/>
      <c r="T56" s="14">
        <v>1420062.7317073201</v>
      </c>
      <c r="U56" s="14">
        <v>-4333.9512195121997</v>
      </c>
      <c r="V56" s="14">
        <v>-126782.96666666699</v>
      </c>
      <c r="W56" s="14">
        <v>4177615.6428571399</v>
      </c>
      <c r="X56" s="14">
        <v>3270084.8888888899</v>
      </c>
      <c r="Y56" s="14">
        <v>7283115.7199999997</v>
      </c>
      <c r="Z56" s="14">
        <v>7033138</v>
      </c>
      <c r="AA56" s="14">
        <v>33563981.291666701</v>
      </c>
      <c r="AB56" s="14">
        <v>21425206</v>
      </c>
      <c r="AC56" s="14">
        <v>18054843</v>
      </c>
      <c r="AD56" s="14">
        <v>24195880</v>
      </c>
      <c r="AE56" s="14">
        <v>25403637</v>
      </c>
      <c r="AF56" s="14">
        <v>39880432</v>
      </c>
      <c r="AG56" s="14">
        <v>46149070</v>
      </c>
      <c r="AH56" s="14">
        <v>30284775</v>
      </c>
      <c r="AI56" s="14">
        <v>58798254</v>
      </c>
      <c r="AJ56" s="14">
        <v>49406190</v>
      </c>
      <c r="AK56" s="14">
        <v>68509542</v>
      </c>
      <c r="AL56" s="14">
        <v>90306430</v>
      </c>
      <c r="AM56" s="14">
        <v>65468864</v>
      </c>
    </row>
    <row r="57" spans="1:39" s="12" customFormat="1" ht="12.75" customHeight="1" x14ac:dyDescent="0.2">
      <c r="A57" s="6" t="s">
        <v>43</v>
      </c>
      <c r="B57" s="14"/>
      <c r="C57" s="14"/>
      <c r="D57" s="14"/>
      <c r="E57" s="14"/>
      <c r="F57" s="14"/>
      <c r="G57" s="14"/>
      <c r="H57" s="14"/>
      <c r="I57" s="14"/>
      <c r="J57" s="14"/>
      <c r="K57" s="14"/>
      <c r="L57" s="14"/>
      <c r="M57" s="14"/>
      <c r="N57" s="14"/>
      <c r="O57" s="14"/>
      <c r="P57" s="14"/>
      <c r="Q57" s="14"/>
      <c r="R57" s="14"/>
      <c r="S57" s="14"/>
      <c r="T57" s="14">
        <v>25321731.170731701</v>
      </c>
      <c r="U57" s="14">
        <v>22616620.2439024</v>
      </c>
      <c r="V57" s="14">
        <v>44585086.166666701</v>
      </c>
      <c r="W57" s="14">
        <v>40886427.892857097</v>
      </c>
      <c r="X57" s="14">
        <v>45319711.851851903</v>
      </c>
      <c r="Y57" s="14">
        <v>52640683.240000002</v>
      </c>
      <c r="Z57" s="14">
        <v>66635195</v>
      </c>
      <c r="AA57" s="14">
        <v>68933927.291666701</v>
      </c>
      <c r="AB57" s="14">
        <v>58288247</v>
      </c>
      <c r="AC57" s="14">
        <v>54623596</v>
      </c>
      <c r="AD57" s="14">
        <v>64824991</v>
      </c>
      <c r="AE57" s="14">
        <v>129319806</v>
      </c>
      <c r="AF57" s="14">
        <v>86597738</v>
      </c>
      <c r="AG57" s="14">
        <v>120068213</v>
      </c>
      <c r="AH57" s="14">
        <v>97450405</v>
      </c>
      <c r="AI57" s="14">
        <v>118119419</v>
      </c>
      <c r="AJ57" s="14">
        <v>111296210</v>
      </c>
      <c r="AK57" s="14">
        <v>121091720</v>
      </c>
      <c r="AL57" s="14">
        <v>119821985</v>
      </c>
      <c r="AM57" s="14">
        <v>136708662</v>
      </c>
    </row>
    <row r="58" spans="1:39" ht="12.75" customHeight="1" x14ac:dyDescent="0.2">
      <c r="A58" s="6" t="s">
        <v>44</v>
      </c>
      <c r="B58" s="14"/>
      <c r="C58" s="14"/>
      <c r="D58" s="14"/>
      <c r="E58" s="14"/>
      <c r="F58" s="14"/>
      <c r="G58" s="14"/>
      <c r="H58" s="14"/>
      <c r="I58" s="14"/>
      <c r="J58" s="14"/>
      <c r="K58" s="14"/>
      <c r="L58" s="14"/>
      <c r="M58" s="14"/>
      <c r="N58" s="14"/>
      <c r="O58" s="14"/>
      <c r="P58" s="14"/>
      <c r="Q58" s="14"/>
      <c r="R58" s="14"/>
      <c r="S58" s="14"/>
      <c r="T58" s="14">
        <v>3049348.1463414598</v>
      </c>
      <c r="U58" s="14">
        <v>2745950.1219512201</v>
      </c>
      <c r="V58" s="14">
        <v>3968874.7</v>
      </c>
      <c r="W58" s="14">
        <v>4179084.5</v>
      </c>
      <c r="X58" s="14">
        <v>5547703.4444444403</v>
      </c>
      <c r="Y58" s="14">
        <v>5455063.4000000004</v>
      </c>
      <c r="Z58" s="14">
        <v>5146780</v>
      </c>
      <c r="AA58" s="14">
        <v>9933085.0416666698</v>
      </c>
      <c r="AB58" s="14">
        <v>6963098</v>
      </c>
      <c r="AC58" s="14">
        <v>4646691</v>
      </c>
      <c r="AD58" s="14">
        <v>4512648</v>
      </c>
      <c r="AE58" s="14">
        <v>5628258</v>
      </c>
      <c r="AF58" s="14">
        <v>6429581</v>
      </c>
      <c r="AG58" s="14">
        <v>9759628</v>
      </c>
      <c r="AH58" s="14">
        <v>8561808</v>
      </c>
      <c r="AI58" s="14">
        <v>18176346</v>
      </c>
      <c r="AJ58" s="14">
        <v>18622743</v>
      </c>
      <c r="AK58" s="14">
        <v>19632389</v>
      </c>
      <c r="AL58" s="14">
        <v>19163273</v>
      </c>
      <c r="AM58" s="14">
        <v>30532297</v>
      </c>
    </row>
    <row r="59" spans="1:39" s="12" customFormat="1" ht="12.75" customHeight="1" x14ac:dyDescent="0.2">
      <c r="A59" s="12" t="s">
        <v>45</v>
      </c>
      <c r="B59" s="16"/>
      <c r="C59" s="16"/>
      <c r="D59" s="16"/>
      <c r="E59" s="16"/>
      <c r="F59" s="16"/>
      <c r="G59" s="16"/>
      <c r="H59" s="16"/>
      <c r="I59" s="16"/>
      <c r="J59" s="16"/>
      <c r="K59" s="16"/>
      <c r="L59" s="16"/>
      <c r="M59" s="16"/>
      <c r="N59" s="16"/>
      <c r="O59" s="16"/>
      <c r="P59" s="16"/>
      <c r="Q59" s="16"/>
      <c r="R59" s="16"/>
      <c r="S59" s="16"/>
      <c r="T59" s="16">
        <f t="shared" ref="T59:Z59" si="28">SUM(T56:T58)</f>
        <v>29791142.048780479</v>
      </c>
      <c r="U59" s="16">
        <f t="shared" si="28"/>
        <v>25358236.414634105</v>
      </c>
      <c r="V59" s="16">
        <f t="shared" si="28"/>
        <v>48427177.900000036</v>
      </c>
      <c r="W59" s="16">
        <f t="shared" si="28"/>
        <v>49243128.035714239</v>
      </c>
      <c r="X59" s="16">
        <f t="shared" si="28"/>
        <v>54137500.185185231</v>
      </c>
      <c r="Y59" s="16">
        <f t="shared" si="28"/>
        <v>65378862.359999999</v>
      </c>
      <c r="Z59" s="16">
        <f t="shared" si="28"/>
        <v>78815113</v>
      </c>
      <c r="AA59" s="16">
        <f t="shared" ref="AA59:AB59" si="29">SUM(AA56:AA58)</f>
        <v>112430993.62500007</v>
      </c>
      <c r="AB59" s="16">
        <f t="shared" si="29"/>
        <v>86676551</v>
      </c>
      <c r="AC59" s="16">
        <f t="shared" ref="AC59:AD59" si="30">SUM(AC56:AC58)</f>
        <v>77325130</v>
      </c>
      <c r="AD59" s="16">
        <f t="shared" si="30"/>
        <v>93533519</v>
      </c>
      <c r="AE59" s="16">
        <f t="shared" ref="AE59:AF59" si="31">SUM(AE56:AE58)</f>
        <v>160351701</v>
      </c>
      <c r="AF59" s="16">
        <f t="shared" si="31"/>
        <v>132907751</v>
      </c>
      <c r="AG59" s="16">
        <f t="shared" ref="AG59:AH59" si="32">SUM(AG56:AG58)</f>
        <v>175976911</v>
      </c>
      <c r="AH59" s="16">
        <f t="shared" si="32"/>
        <v>136296988</v>
      </c>
      <c r="AI59" s="16">
        <f t="shared" ref="AI59:AJ59" si="33">SUM(AI56:AI58)</f>
        <v>195094019</v>
      </c>
      <c r="AJ59" s="16">
        <f t="shared" si="33"/>
        <v>179325143</v>
      </c>
      <c r="AK59" s="16">
        <f t="shared" ref="AK59:AM59" si="34">SUM(AK56:AK58)</f>
        <v>209233651</v>
      </c>
      <c r="AL59" s="16">
        <f t="shared" si="34"/>
        <v>229291688</v>
      </c>
      <c r="AM59" s="16">
        <f t="shared" si="34"/>
        <v>232709823</v>
      </c>
    </row>
    <row r="60" spans="1:39" ht="11.25" customHeight="1" x14ac:dyDescent="0.2">
      <c r="A60" s="12"/>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row>
    <row r="61" spans="1:39" x14ac:dyDescent="0.2">
      <c r="A61" s="1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row>
    <row r="62" spans="1:39" ht="15" customHeight="1" x14ac:dyDescent="0.2">
      <c r="A62" s="11" t="s">
        <v>98</v>
      </c>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row>
    <row r="63" spans="1:39" s="28" customFormat="1" ht="12.75" customHeight="1" x14ac:dyDescent="0.2">
      <c r="A63" s="28" t="s">
        <v>47</v>
      </c>
      <c r="T63" s="28">
        <f t="shared" ref="T63:Z63" si="35">(T45+T42)*100/T59</f>
        <v>-1.8346081074103751</v>
      </c>
      <c r="U63" s="28">
        <f t="shared" si="35"/>
        <v>-0.11637340791338432</v>
      </c>
      <c r="V63" s="28">
        <f t="shared" si="35"/>
        <v>3.6099757941913961</v>
      </c>
      <c r="W63" s="28">
        <f t="shared" si="35"/>
        <v>7.6367046530281453</v>
      </c>
      <c r="X63" s="28">
        <f t="shared" si="35"/>
        <v>4.1119519600744256</v>
      </c>
      <c r="Y63" s="28">
        <f t="shared" si="35"/>
        <v>4.1005102616166136</v>
      </c>
      <c r="Z63" s="28">
        <f t="shared" si="35"/>
        <v>4.4641555611295551</v>
      </c>
      <c r="AA63" s="28">
        <f t="shared" ref="AA63:AB63" si="36">(AA45+AA42)*100/AA59</f>
        <v>6.1564605706086395</v>
      </c>
      <c r="AB63" s="28">
        <f t="shared" si="36"/>
        <v>7.4502081670063989</v>
      </c>
      <c r="AC63" s="28">
        <f t="shared" ref="AC63:AD63" si="37">(AC45+AC42)*100/AC59</f>
        <v>4.12754239962588</v>
      </c>
      <c r="AD63" s="28">
        <f t="shared" si="37"/>
        <v>4.6870633082884439</v>
      </c>
      <c r="AE63" s="28">
        <f t="shared" ref="AE63:AF63" si="38">(AE45+AE42)*100/AE59</f>
        <v>1.6975546183213839</v>
      </c>
      <c r="AF63" s="28">
        <f t="shared" si="38"/>
        <v>5.782313850241648</v>
      </c>
      <c r="AG63" s="28">
        <f t="shared" ref="AG63:AH63" si="39">(AG45+AG42)*100/AG59</f>
        <v>5.3803967498895311</v>
      </c>
      <c r="AH63" s="28">
        <f t="shared" si="39"/>
        <v>6.7074344543353615</v>
      </c>
      <c r="AI63" s="28">
        <f t="shared" ref="AI63:AJ63" si="40">(AI45+AI42)*100/AI59</f>
        <v>5.3567991309286578</v>
      </c>
      <c r="AJ63" s="28">
        <f t="shared" si="40"/>
        <v>9.2928164962278608</v>
      </c>
      <c r="AK63" s="28">
        <f t="shared" ref="AK63:AM63" si="41">(AK45+AK42)*100/AK59</f>
        <v>13.218918860979775</v>
      </c>
      <c r="AL63" s="28">
        <f t="shared" si="41"/>
        <v>5.8479591233590638</v>
      </c>
      <c r="AM63" s="28">
        <f t="shared" si="41"/>
        <v>4.9125862641389251</v>
      </c>
    </row>
    <row r="64" spans="1:39" s="28" customFormat="1" ht="12.75" customHeight="1" x14ac:dyDescent="0.2">
      <c r="A64" s="28" t="s">
        <v>57</v>
      </c>
      <c r="B64" s="28">
        <f t="shared" ref="B64:Z64" si="42">(B38/B14)*100</f>
        <v>1.4461426384882559</v>
      </c>
      <c r="C64" s="28">
        <f t="shared" si="42"/>
        <v>10.747041373730786</v>
      </c>
      <c r="D64" s="28">
        <f t="shared" si="42"/>
        <v>11.886800962310369</v>
      </c>
      <c r="E64" s="28">
        <f t="shared" si="42"/>
        <v>4.3669106267967797</v>
      </c>
      <c r="F64" s="28">
        <f t="shared" si="42"/>
        <v>9.3899496734650594</v>
      </c>
      <c r="G64" s="28">
        <f t="shared" si="42"/>
        <v>-3.1227219401819051</v>
      </c>
      <c r="H64" s="28">
        <f t="shared" si="42"/>
        <v>8.8467138263665586</v>
      </c>
      <c r="I64" s="28">
        <f t="shared" si="42"/>
        <v>4.9634738967333494</v>
      </c>
      <c r="J64" s="28">
        <f t="shared" si="42"/>
        <v>0.34156684645135826</v>
      </c>
      <c r="K64" s="28">
        <f t="shared" si="42"/>
        <v>6.6479302103969906E-2</v>
      </c>
      <c r="L64" s="28">
        <f t="shared" si="42"/>
        <v>9.5120050262617575</v>
      </c>
      <c r="M64" s="28">
        <f t="shared" si="42"/>
        <v>2.6151459867120175</v>
      </c>
      <c r="N64" s="28">
        <f t="shared" si="42"/>
        <v>13.398262105049447</v>
      </c>
      <c r="O64" s="28">
        <f t="shared" si="42"/>
        <v>14.347176279749455</v>
      </c>
      <c r="P64" s="28">
        <f t="shared" si="42"/>
        <v>-5.2227229939508435</v>
      </c>
      <c r="Q64" s="28">
        <f t="shared" si="42"/>
        <v>-8.7002635427156623</v>
      </c>
      <c r="R64" s="28">
        <f t="shared" si="42"/>
        <v>4.4659447289168179</v>
      </c>
      <c r="S64" s="28">
        <f t="shared" si="42"/>
        <v>9.1546761431780421</v>
      </c>
      <c r="T64" s="28">
        <f t="shared" si="42"/>
        <v>-7.5581981731184049</v>
      </c>
      <c r="U64" s="28">
        <f t="shared" si="42"/>
        <v>-0.56539669594796216</v>
      </c>
      <c r="V64" s="28">
        <f t="shared" si="42"/>
        <v>13.201791098992832</v>
      </c>
      <c r="W64" s="28">
        <f t="shared" si="42"/>
        <v>21.765299651605741</v>
      </c>
      <c r="X64" s="28">
        <f t="shared" si="42"/>
        <v>12.893216697200074</v>
      </c>
      <c r="Y64" s="28">
        <f t="shared" si="42"/>
        <v>13.277727407412412</v>
      </c>
      <c r="Z64" s="28">
        <f t="shared" si="42"/>
        <v>15.532423560422012</v>
      </c>
      <c r="AA64" s="28">
        <f t="shared" ref="AA64:AB64" si="43">(AA38/AA14)*100</f>
        <v>22.654714964980261</v>
      </c>
      <c r="AB64" s="28">
        <f t="shared" si="43"/>
        <v>25.148465201296808</v>
      </c>
      <c r="AC64" s="28">
        <f t="shared" ref="AC64:AD64" si="44">(AC38/AC14)*100</f>
        <v>15.11450145860411</v>
      </c>
      <c r="AD64" s="28">
        <f t="shared" si="44"/>
        <v>17.848765641933824</v>
      </c>
      <c r="AE64" s="28">
        <f t="shared" ref="AE64:AF64" si="45">(AE38/AE14)*100</f>
        <v>9.8409898100474482</v>
      </c>
      <c r="AF64" s="28">
        <f t="shared" si="45"/>
        <v>20.367300947901288</v>
      </c>
      <c r="AG64" s="28">
        <f t="shared" ref="AG64:AM64" si="46">(AG38/AG14)*100</f>
        <v>22.856902499531696</v>
      </c>
      <c r="AH64" s="28">
        <f t="shared" si="46"/>
        <v>22.398304450561472</v>
      </c>
      <c r="AI64" s="28">
        <f t="shared" si="46"/>
        <v>23.969257142183658</v>
      </c>
      <c r="AJ64" s="28">
        <f t="shared" si="46"/>
        <v>28.016613481498947</v>
      </c>
      <c r="AK64" s="28">
        <f t="shared" si="46"/>
        <v>34.946236683246489</v>
      </c>
      <c r="AL64" s="28">
        <f t="shared" si="46"/>
        <v>23.39412835368428</v>
      </c>
      <c r="AM64" s="28">
        <f t="shared" si="46"/>
        <v>19.91331532230096</v>
      </c>
    </row>
    <row r="65" spans="1:39" s="28" customFormat="1" ht="12.75" customHeight="1" x14ac:dyDescent="0.2">
      <c r="A65" s="28" t="s">
        <v>99</v>
      </c>
      <c r="T65" s="28">
        <f>IF(T56&gt;0,(T45/T56)*100," ")</f>
        <v>-152.49155602401021</v>
      </c>
      <c r="U65" s="28" t="str">
        <f t="shared" ref="U65:Z65" si="47">IF(U56&gt;0,(U45/U56)*100," ")</f>
        <v xml:space="preserve"> </v>
      </c>
      <c r="V65" s="28" t="str">
        <f t="shared" si="47"/>
        <v xml:space="preserve"> </v>
      </c>
      <c r="W65" s="28">
        <f t="shared" si="47"/>
        <v>46.038499848999557</v>
      </c>
      <c r="X65" s="28">
        <f t="shared" si="47"/>
        <v>-10.337697428898341</v>
      </c>
      <c r="Y65" s="28">
        <f t="shared" si="47"/>
        <v>-11.5699855995148</v>
      </c>
      <c r="Z65" s="28">
        <f t="shared" si="47"/>
        <v>4.2613588699673288</v>
      </c>
      <c r="AA65" s="28">
        <f t="shared" ref="AA65:AB65" si="48">IF(AA56&gt;0,(AA45/AA56)*100," ")</f>
        <v>9.5104765897538179</v>
      </c>
      <c r="AB65" s="28">
        <f t="shared" si="48"/>
        <v>16.986308003206439</v>
      </c>
      <c r="AC65" s="28">
        <f t="shared" ref="AC65:AD65" si="49">IF(AC56&gt;0,(AC45/AC56)*100," ")</f>
        <v>5.9176561453114305</v>
      </c>
      <c r="AD65" s="28">
        <f t="shared" si="49"/>
        <v>5.602508567574314</v>
      </c>
      <c r="AE65" s="28">
        <f t="shared" ref="AE65:AF65" si="50">IF(AE56&gt;0,(AE45/AE56)*100," ")</f>
        <v>-6.0244534832457397</v>
      </c>
      <c r="AF65" s="28">
        <f t="shared" si="50"/>
        <v>10.083858404837946</v>
      </c>
      <c r="AG65" s="28">
        <f t="shared" ref="AG65:AH65" si="51">IF(AG56&gt;0,(AG45/AG56)*100," ")</f>
        <v>11.582632109379436</v>
      </c>
      <c r="AH65" s="28">
        <f t="shared" si="51"/>
        <v>19.016885987541045</v>
      </c>
      <c r="AI65" s="28">
        <f t="shared" ref="AI65:AJ65" si="52">IF(AI56&gt;0,(AI45/AI56)*100," ")</f>
        <v>10.825540354116283</v>
      </c>
      <c r="AJ65" s="28">
        <f t="shared" si="52"/>
        <v>25.617568305890821</v>
      </c>
      <c r="AK65" s="28">
        <f t="shared" ref="AK65:AM65" si="53">IF(AK56&gt;0,(AK45/AK56)*100," ")</f>
        <v>34.423053879933391</v>
      </c>
      <c r="AL65" s="28">
        <f t="shared" si="53"/>
        <v>10.996958010077467</v>
      </c>
      <c r="AM65" s="28">
        <f t="shared" si="53"/>
        <v>11.887192360631161</v>
      </c>
    </row>
    <row r="66" spans="1:39" s="28" customFormat="1" ht="12.75" customHeight="1" x14ac:dyDescent="0.2">
      <c r="A66" s="28" t="s">
        <v>100</v>
      </c>
      <c r="T66" s="28">
        <f>(T53/T58)*100</f>
        <v>84.392465198119865</v>
      </c>
      <c r="U66" s="28">
        <f t="shared" ref="U66:Z66" si="54">(U53/U58)*100</f>
        <v>52.444066297013471</v>
      </c>
      <c r="V66" s="28">
        <f t="shared" si="54"/>
        <v>70.690033793877888</v>
      </c>
      <c r="W66" s="28">
        <f t="shared" si="54"/>
        <v>109.41988097427296</v>
      </c>
      <c r="X66" s="28">
        <f t="shared" si="54"/>
        <v>87.159387334871369</v>
      </c>
      <c r="Y66" s="28">
        <f t="shared" si="54"/>
        <v>99.068417793274392</v>
      </c>
      <c r="Z66" s="28">
        <f t="shared" si="54"/>
        <v>88.454392843680907</v>
      </c>
      <c r="AA66" s="28">
        <f t="shared" ref="AA66:AB66" si="55">(AA53/AA58)*100</f>
        <v>101.33093595238007</v>
      </c>
      <c r="AB66" s="28">
        <f t="shared" si="55"/>
        <v>175.28704895435911</v>
      </c>
      <c r="AC66" s="28">
        <f t="shared" ref="AC66:AD66" si="56">(AC53/AC58)*100</f>
        <v>165.13680380296429</v>
      </c>
      <c r="AD66" s="28">
        <f t="shared" si="56"/>
        <v>132.14400945963433</v>
      </c>
      <c r="AE66" s="28">
        <f t="shared" ref="AE66:AF66" si="57">(AE53/AE58)*100</f>
        <v>361.09465841828859</v>
      </c>
      <c r="AF66" s="28">
        <f t="shared" si="57"/>
        <v>139.82547229749497</v>
      </c>
      <c r="AG66" s="28">
        <f t="shared" ref="AG66:AH66" si="58">(AG53/AG58)*100</f>
        <v>246.92526190547426</v>
      </c>
      <c r="AH66" s="28">
        <f t="shared" si="58"/>
        <v>231.76242681452331</v>
      </c>
      <c r="AI66" s="28">
        <f t="shared" ref="AI66:AJ66" si="59">(AI53/AI58)*100</f>
        <v>199.78800469577328</v>
      </c>
      <c r="AJ66" s="28">
        <f t="shared" si="59"/>
        <v>194.76962120993667</v>
      </c>
      <c r="AK66" s="28">
        <f t="shared" ref="AK66:AM66" si="60">(AK53/AK58)*100</f>
        <v>231.52212906946778</v>
      </c>
      <c r="AL66" s="28">
        <f t="shared" si="60"/>
        <v>197.45125480391582</v>
      </c>
      <c r="AM66" s="28">
        <f t="shared" si="60"/>
        <v>78.612362509116167</v>
      </c>
    </row>
    <row r="67" spans="1:39" s="28" customFormat="1" ht="12.75" customHeight="1" x14ac:dyDescent="0.2">
      <c r="A67" s="28" t="s">
        <v>101</v>
      </c>
      <c r="T67" s="28">
        <f>(T56/T$59)*100</f>
        <v>4.7667280743453455</v>
      </c>
      <c r="U67" s="28">
        <f t="shared" ref="U67:Z67" si="61">(U56/U$59)*100</f>
        <v>-1.7090901546335843E-2</v>
      </c>
      <c r="V67" s="28">
        <f t="shared" si="61"/>
        <v>-0.26180126979207452</v>
      </c>
      <c r="W67" s="28">
        <f t="shared" si="61"/>
        <v>8.4836520535967335</v>
      </c>
      <c r="X67" s="28">
        <f t="shared" si="61"/>
        <v>6.0403322608230647</v>
      </c>
      <c r="Y67" s="28">
        <f t="shared" si="61"/>
        <v>11.13986303386023</v>
      </c>
      <c r="Z67" s="28">
        <f t="shared" si="61"/>
        <v>8.9235905809080052</v>
      </c>
      <c r="AA67" s="28">
        <f t="shared" ref="AA67:AB67" si="62">(AA56/AA$59)*100</f>
        <v>29.852961545119211</v>
      </c>
      <c r="AB67" s="28">
        <f t="shared" si="62"/>
        <v>24.718572385281</v>
      </c>
      <c r="AC67" s="28">
        <f t="shared" ref="AC67:AD67" si="63">(AC56/AC$59)*100</f>
        <v>23.349256574156421</v>
      </c>
      <c r="AD67" s="28">
        <f t="shared" si="63"/>
        <v>25.868672812363663</v>
      </c>
      <c r="AE67" s="28">
        <f t="shared" ref="AE67:AF67" si="64">(AE56/AE$59)*100</f>
        <v>15.842449342024754</v>
      </c>
      <c r="AF67" s="28">
        <f t="shared" si="64"/>
        <v>30.006099493775949</v>
      </c>
      <c r="AG67" s="28">
        <f t="shared" ref="AG67:AH67" si="65">(AG56/AG$59)*100</f>
        <v>26.224502826964613</v>
      </c>
      <c r="AH67" s="28">
        <f t="shared" si="65"/>
        <v>22.219694979613198</v>
      </c>
      <c r="AI67" s="28">
        <f t="shared" ref="AI67:AJ67" si="66">(AI56/AI$59)*100</f>
        <v>30.138419568874635</v>
      </c>
      <c r="AJ67" s="28">
        <f t="shared" si="66"/>
        <v>27.55117836431894</v>
      </c>
      <c r="AK67" s="28">
        <f t="shared" ref="AK67:AM67" si="67">(AK56/AK$59)*100</f>
        <v>32.743080127201914</v>
      </c>
      <c r="AL67" s="28">
        <f t="shared" si="67"/>
        <v>39.384955812266512</v>
      </c>
      <c r="AM67" s="28">
        <f t="shared" si="67"/>
        <v>28.133261912196978</v>
      </c>
    </row>
    <row r="68" spans="1:39" s="28" customFormat="1" ht="12.75" customHeight="1" x14ac:dyDescent="0.2">
      <c r="A68" s="28" t="s">
        <v>108</v>
      </c>
      <c r="T68" s="28">
        <f t="shared" ref="T68:Z69" si="68">(T57/T$59)*100</f>
        <v>84.997517481100601</v>
      </c>
      <c r="U68" s="28">
        <f t="shared" si="68"/>
        <v>89.188458826933513</v>
      </c>
      <c r="V68" s="28">
        <f t="shared" si="68"/>
        <v>92.066248953703052</v>
      </c>
      <c r="W68" s="28">
        <f t="shared" si="68"/>
        <v>83.029713025548801</v>
      </c>
      <c r="X68" s="28">
        <f t="shared" si="68"/>
        <v>83.712235875001994</v>
      </c>
      <c r="Y68" s="28">
        <f t="shared" si="68"/>
        <v>80.516364677838979</v>
      </c>
      <c r="Z68" s="28">
        <f t="shared" si="68"/>
        <v>84.546215140235859</v>
      </c>
      <c r="AA68" s="28">
        <f t="shared" ref="AA68:AB68" si="69">(AA57/AA$59)*100</f>
        <v>61.312210333733638</v>
      </c>
      <c r="AB68" s="28">
        <f t="shared" si="69"/>
        <v>67.247999980986776</v>
      </c>
      <c r="AC68" s="28">
        <f t="shared" ref="AC68:AD68" si="70">(AC57/AC$59)*100</f>
        <v>70.641453819734934</v>
      </c>
      <c r="AD68" s="28">
        <f t="shared" si="70"/>
        <v>69.306695282147999</v>
      </c>
      <c r="AE68" s="28">
        <f t="shared" ref="AE68:AF68" si="71">(AE57/AE$59)*100</f>
        <v>80.647604729805764</v>
      </c>
      <c r="AF68" s="28">
        <f t="shared" si="71"/>
        <v>65.156273692419944</v>
      </c>
      <c r="AG68" s="28">
        <f t="shared" ref="AG68:AH68" si="72">(AG57/AG$59)*100</f>
        <v>68.22952642918024</v>
      </c>
      <c r="AH68" s="28">
        <f t="shared" si="72"/>
        <v>71.498575595815808</v>
      </c>
      <c r="AI68" s="28">
        <f t="shared" ref="AI68:AJ68" si="73">(AI57/AI$59)*100</f>
        <v>60.544869394484103</v>
      </c>
      <c r="AJ68" s="28">
        <f t="shared" si="73"/>
        <v>62.063918164559894</v>
      </c>
      <c r="AK68" s="28">
        <f t="shared" ref="AK68:AM68" si="74">(AK57/AK$59)*100</f>
        <v>57.873922010757248</v>
      </c>
      <c r="AL68" s="28">
        <f t="shared" si="74"/>
        <v>52.257448163581053</v>
      </c>
      <c r="AM68" s="28">
        <f t="shared" si="74"/>
        <v>58.746407967488338</v>
      </c>
    </row>
    <row r="69" spans="1:39" s="28" customFormat="1" ht="12.75" customHeight="1" x14ac:dyDescent="0.2">
      <c r="A69" s="28" t="s">
        <v>109</v>
      </c>
      <c r="T69" s="28">
        <f t="shared" si="68"/>
        <v>10.235754444554056</v>
      </c>
      <c r="U69" s="28">
        <f t="shared" si="68"/>
        <v>10.828632074612834</v>
      </c>
      <c r="V69" s="28">
        <f t="shared" si="68"/>
        <v>8.1955523160890138</v>
      </c>
      <c r="W69" s="28">
        <f t="shared" si="68"/>
        <v>8.4866349208544651</v>
      </c>
      <c r="X69" s="28">
        <f t="shared" si="68"/>
        <v>10.247431864174942</v>
      </c>
      <c r="Y69" s="28">
        <f t="shared" si="68"/>
        <v>8.3437722883007961</v>
      </c>
      <c r="Z69" s="28">
        <f t="shared" si="68"/>
        <v>6.5301942788561371</v>
      </c>
      <c r="AA69" s="28">
        <f t="shared" ref="AA69:AB69" si="75">(AA58/AA$59)*100</f>
        <v>8.8348281211471544</v>
      </c>
      <c r="AB69" s="28">
        <f t="shared" si="75"/>
        <v>8.0334276337322201</v>
      </c>
      <c r="AC69" s="28">
        <f t="shared" ref="AC69:AD69" si="76">(AC58/AC$59)*100</f>
        <v>6.0092896061086485</v>
      </c>
      <c r="AD69" s="28">
        <f t="shared" si="76"/>
        <v>4.8246319054883413</v>
      </c>
      <c r="AE69" s="28">
        <f t="shared" ref="AE69:AF69" si="77">(AE58/AE$59)*100</f>
        <v>3.5099459281694805</v>
      </c>
      <c r="AF69" s="28">
        <f t="shared" si="77"/>
        <v>4.8376268138041096</v>
      </c>
      <c r="AG69" s="28">
        <f t="shared" ref="AG69:AH69" si="78">(AG58/AG$59)*100</f>
        <v>5.5459707438551415</v>
      </c>
      <c r="AH69" s="28">
        <f t="shared" si="78"/>
        <v>6.2817294245709965</v>
      </c>
      <c r="AI69" s="28">
        <f t="shared" ref="AI69:AJ69" si="79">(AI58/AI$59)*100</f>
        <v>9.3167110366412622</v>
      </c>
      <c r="AJ69" s="28">
        <f t="shared" si="79"/>
        <v>10.38490347112117</v>
      </c>
      <c r="AK69" s="28">
        <f t="shared" ref="AK69:AM69" si="80">(AK58/AK$59)*100</f>
        <v>9.3829978620408436</v>
      </c>
      <c r="AL69" s="28">
        <f t="shared" si="80"/>
        <v>8.3575960241524321</v>
      </c>
      <c r="AM69" s="28">
        <f t="shared" si="80"/>
        <v>13.120330120314689</v>
      </c>
    </row>
    <row r="70" spans="1:39" ht="12.75" customHeight="1" x14ac:dyDescent="0.2">
      <c r="A70" s="28" t="s">
        <v>102</v>
      </c>
      <c r="T70" s="48">
        <f>(T52/(T56+T57))*100</f>
        <v>101.77971633057636</v>
      </c>
      <c r="U70" s="48">
        <f t="shared" ref="U70:Z70" si="81">(U52/(U56+U57))*100</f>
        <v>105.77501187898359</v>
      </c>
      <c r="V70" s="48">
        <f t="shared" si="81"/>
        <v>102.61655472567219</v>
      </c>
      <c r="W70" s="48">
        <f t="shared" si="81"/>
        <v>99.126432617165719</v>
      </c>
      <c r="X70" s="48">
        <f t="shared" si="81"/>
        <v>101.46606727933445</v>
      </c>
      <c r="Y70" s="48">
        <f t="shared" si="81"/>
        <v>100.08480503720052</v>
      </c>
      <c r="Z70" s="48">
        <f t="shared" si="81"/>
        <v>100.8066247406467</v>
      </c>
      <c r="AA70" s="48">
        <f t="shared" ref="AA70:AB70" si="82">(AA52/(AA56+AA57))*100</f>
        <v>99.871018831674093</v>
      </c>
      <c r="AB70" s="48">
        <f t="shared" si="82"/>
        <v>93.423555494453353</v>
      </c>
      <c r="AC70" s="48">
        <f t="shared" ref="AC70:AD70" si="83">(AC52/(AC56+AC57))*100</f>
        <v>95.835482927749723</v>
      </c>
      <c r="AD70" s="48">
        <f t="shared" si="83"/>
        <v>98.370555147679923</v>
      </c>
      <c r="AE70" s="48">
        <f t="shared" ref="AE70:AF70" si="84">(AE52/(AE56+AE57))*100</f>
        <v>90.502356517492956</v>
      </c>
      <c r="AF70" s="48">
        <f t="shared" si="84"/>
        <v>97.97545220649539</v>
      </c>
      <c r="AG70" s="48">
        <f t="shared" ref="AG70:AH70" si="85">(AG52/(AG56+AG57))*100</f>
        <v>91.373123936817095</v>
      </c>
      <c r="AH70" s="48">
        <f t="shared" si="85"/>
        <v>91.168254509055373</v>
      </c>
      <c r="AI70" s="48">
        <f t="shared" ref="AI70:AJ70" si="86">(AI52/(AI56+AI57))*100</f>
        <v>89.747879512297217</v>
      </c>
      <c r="AJ70" s="48">
        <f t="shared" si="86"/>
        <v>89.017772603271638</v>
      </c>
      <c r="AK70" s="48">
        <f t="shared" ref="AK70:AM70" si="87">(AK52/(AK56+AK57))*100</f>
        <v>86.381453515852655</v>
      </c>
      <c r="AL70" s="48">
        <f t="shared" si="87"/>
        <v>91.112648900911381</v>
      </c>
      <c r="AM70" s="48">
        <f t="shared" si="87"/>
        <v>103.22990251646466</v>
      </c>
    </row>
    <row r="72" spans="1:39" s="12" customFormat="1" ht="12.75" customHeight="1" x14ac:dyDescent="0.2">
      <c r="A72" s="12" t="s">
        <v>48</v>
      </c>
      <c r="B72" s="12">
        <v>294</v>
      </c>
      <c r="C72" s="12">
        <v>310</v>
      </c>
      <c r="D72" s="12">
        <v>317</v>
      </c>
      <c r="E72" s="12">
        <v>303</v>
      </c>
      <c r="F72" s="12">
        <v>319</v>
      </c>
      <c r="G72" s="12">
        <v>325</v>
      </c>
      <c r="H72" s="12">
        <v>323</v>
      </c>
      <c r="I72" s="12">
        <v>328</v>
      </c>
      <c r="J72" s="12">
        <v>323</v>
      </c>
      <c r="K72" s="12">
        <v>321</v>
      </c>
      <c r="L72" s="12">
        <v>319</v>
      </c>
      <c r="M72" s="12">
        <v>307</v>
      </c>
      <c r="N72" s="12">
        <v>309</v>
      </c>
      <c r="O72" s="12">
        <v>289</v>
      </c>
      <c r="P72" s="12">
        <v>316</v>
      </c>
      <c r="Q72" s="12">
        <v>309</v>
      </c>
      <c r="R72" s="12">
        <v>304</v>
      </c>
      <c r="S72" s="12">
        <v>303</v>
      </c>
      <c r="T72" s="12">
        <v>300</v>
      </c>
      <c r="U72" s="12">
        <v>301</v>
      </c>
      <c r="V72" s="12">
        <v>262</v>
      </c>
      <c r="W72" s="12">
        <v>278</v>
      </c>
      <c r="X72" s="27">
        <v>246.666666666667</v>
      </c>
      <c r="Y72" s="27">
        <v>246.28</v>
      </c>
      <c r="Z72" s="27">
        <v>217</v>
      </c>
      <c r="AA72" s="27">
        <v>246.416666666667</v>
      </c>
      <c r="AB72" s="27">
        <v>192</v>
      </c>
      <c r="AC72" s="27">
        <v>212</v>
      </c>
      <c r="AD72" s="27">
        <v>198</v>
      </c>
      <c r="AE72" s="27">
        <v>172</v>
      </c>
      <c r="AF72" s="27">
        <v>240</v>
      </c>
      <c r="AG72" s="12">
        <v>245</v>
      </c>
      <c r="AH72" s="12">
        <v>235</v>
      </c>
      <c r="AI72" s="12">
        <v>255</v>
      </c>
      <c r="AJ72" s="12">
        <v>259</v>
      </c>
      <c r="AK72" s="12">
        <v>256</v>
      </c>
      <c r="AL72" s="12">
        <v>246</v>
      </c>
      <c r="AM72" s="12">
        <v>205</v>
      </c>
    </row>
    <row r="73" spans="1:39" x14ac:dyDescent="0.2">
      <c r="U73" s="14"/>
      <c r="V73" s="40"/>
    </row>
    <row r="74" spans="1:39" s="12" customFormat="1" ht="12.75" customHeight="1" x14ac:dyDescent="0.2">
      <c r="A74" s="12" t="s">
        <v>11</v>
      </c>
      <c r="B74" s="13">
        <v>23</v>
      </c>
      <c r="C74" s="13">
        <v>24</v>
      </c>
      <c r="D74" s="13">
        <v>22</v>
      </c>
      <c r="E74" s="13">
        <v>24</v>
      </c>
      <c r="F74" s="13">
        <v>19</v>
      </c>
      <c r="G74" s="13">
        <v>30</v>
      </c>
      <c r="H74" s="13">
        <v>19</v>
      </c>
      <c r="I74" s="13">
        <v>18</v>
      </c>
      <c r="J74" s="13">
        <v>19</v>
      </c>
      <c r="K74" s="13">
        <v>18</v>
      </c>
      <c r="L74" s="13">
        <v>15</v>
      </c>
      <c r="M74" s="13">
        <v>18</v>
      </c>
      <c r="N74" s="13">
        <v>17</v>
      </c>
      <c r="O74" s="13">
        <v>25</v>
      </c>
      <c r="P74" s="13">
        <v>24</v>
      </c>
      <c r="Q74" s="13">
        <v>29</v>
      </c>
      <c r="R74" s="13">
        <v>28</v>
      </c>
      <c r="S74" s="13">
        <v>28</v>
      </c>
      <c r="T74" s="13">
        <v>26</v>
      </c>
      <c r="U74" s="13">
        <v>27</v>
      </c>
      <c r="V74" s="29">
        <v>21</v>
      </c>
      <c r="W74" s="12">
        <v>23</v>
      </c>
      <c r="X74" s="27">
        <v>21</v>
      </c>
      <c r="Y74" s="27">
        <v>16</v>
      </c>
      <c r="Z74" s="27">
        <v>9</v>
      </c>
      <c r="AA74" s="27">
        <v>11</v>
      </c>
      <c r="AB74" s="27">
        <v>9</v>
      </c>
      <c r="AC74" s="27">
        <v>6</v>
      </c>
      <c r="AD74" s="27">
        <v>9</v>
      </c>
      <c r="AE74" s="27">
        <v>8</v>
      </c>
      <c r="AF74" s="27">
        <v>10</v>
      </c>
      <c r="AG74" s="12">
        <v>8</v>
      </c>
      <c r="AH74" s="12">
        <v>8</v>
      </c>
      <c r="AI74" s="12">
        <v>10</v>
      </c>
      <c r="AJ74" s="12">
        <v>12</v>
      </c>
      <c r="AK74" s="12">
        <v>15</v>
      </c>
      <c r="AL74" s="12">
        <v>8</v>
      </c>
      <c r="AM74" s="12">
        <v>7</v>
      </c>
    </row>
    <row r="75" spans="1:39" s="12" customFormat="1" ht="12.75" customHeight="1" x14ac:dyDescent="0.2">
      <c r="A75" s="12" t="s">
        <v>52</v>
      </c>
      <c r="B75" s="13">
        <v>76</v>
      </c>
      <c r="C75" s="13">
        <v>64</v>
      </c>
      <c r="D75" s="13">
        <v>69</v>
      </c>
      <c r="E75" s="13">
        <v>63</v>
      </c>
      <c r="F75" s="13">
        <v>61</v>
      </c>
      <c r="G75" s="13">
        <v>63</v>
      </c>
      <c r="H75" s="13">
        <v>55</v>
      </c>
      <c r="I75" s="13">
        <v>58</v>
      </c>
      <c r="J75" s="13">
        <v>54</v>
      </c>
      <c r="K75" s="13">
        <v>45</v>
      </c>
      <c r="L75" s="13">
        <v>41</v>
      </c>
      <c r="M75" s="13">
        <v>46</v>
      </c>
      <c r="N75" s="13">
        <v>50</v>
      </c>
      <c r="O75" s="13">
        <v>54</v>
      </c>
      <c r="P75" s="13">
        <v>57</v>
      </c>
      <c r="Q75" s="13">
        <v>52</v>
      </c>
      <c r="R75" s="13">
        <v>52</v>
      </c>
      <c r="S75" s="13">
        <v>41</v>
      </c>
      <c r="T75" s="13">
        <v>41</v>
      </c>
      <c r="U75" s="13">
        <v>41</v>
      </c>
      <c r="V75" s="29">
        <v>30</v>
      </c>
      <c r="W75" s="12">
        <v>28</v>
      </c>
      <c r="X75" s="27">
        <v>27</v>
      </c>
      <c r="Y75" s="27">
        <v>25</v>
      </c>
      <c r="Z75" s="27">
        <v>24</v>
      </c>
      <c r="AA75" s="27">
        <v>24</v>
      </c>
      <c r="AB75" s="27">
        <v>27</v>
      </c>
      <c r="AC75" s="27">
        <v>19</v>
      </c>
      <c r="AD75" s="27">
        <v>20</v>
      </c>
      <c r="AE75" s="27">
        <v>17</v>
      </c>
      <c r="AF75" s="27">
        <v>17</v>
      </c>
      <c r="AG75" s="12">
        <v>14</v>
      </c>
      <c r="AH75" s="12">
        <v>15</v>
      </c>
      <c r="AI75" s="12">
        <v>14</v>
      </c>
      <c r="AJ75" s="12">
        <v>17</v>
      </c>
      <c r="AK75" s="12">
        <v>18</v>
      </c>
      <c r="AL75" s="12">
        <v>16</v>
      </c>
      <c r="AM75" s="12">
        <v>15</v>
      </c>
    </row>
    <row r="76" spans="1:39" x14ac:dyDescent="0.2">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row>
  </sheetData>
  <pageMargins left="0.78740157480314965" right="0.78740157480314965" top="0.98425196850393704" bottom="0.98425196850393704" header="0.51181102362204722" footer="0.51181102362204722"/>
  <pageSetup paperSize="9" scale="49" fitToWidth="0" orientation="landscape" r:id="rId1"/>
  <headerFooter alignWithMargins="0">
    <oddHeader>&amp;A</oddHeader>
    <oddFooter>Side &amp;P</oddFooter>
  </headerFooter>
  <ignoredErrors>
    <ignoredError sqref="AE63:AE64 AE66:AE70"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0"/>
  <sheetViews>
    <sheetView workbookViewId="0"/>
  </sheetViews>
  <sheetFormatPr baseColWidth="10" defaultColWidth="11.42578125" defaultRowHeight="12.75" x14ac:dyDescent="0.2"/>
  <cols>
    <col min="1" max="1" width="13" style="62" customWidth="1"/>
    <col min="2" max="2" width="34" style="62" customWidth="1"/>
    <col min="3" max="10" width="13.42578125" style="62" customWidth="1"/>
    <col min="11" max="16384" width="11.42578125" style="62"/>
  </cols>
  <sheetData>
    <row r="1" spans="1:11" ht="20.25" x14ac:dyDescent="0.3">
      <c r="A1" s="61" t="s">
        <v>78</v>
      </c>
    </row>
    <row r="2" spans="1:11" ht="12.75" customHeight="1" x14ac:dyDescent="0.25">
      <c r="A2" s="63"/>
    </row>
    <row r="3" spans="1:11" x14ac:dyDescent="0.2">
      <c r="A3" s="62" t="s">
        <v>53</v>
      </c>
    </row>
    <row r="4" spans="1:11" x14ac:dyDescent="0.2">
      <c r="A4" s="62" t="s">
        <v>58</v>
      </c>
    </row>
    <row r="5" spans="1:11" x14ac:dyDescent="0.2">
      <c r="A5" s="62" t="s">
        <v>152</v>
      </c>
    </row>
    <row r="7" spans="1:11" x14ac:dyDescent="0.2">
      <c r="A7" s="62" t="s">
        <v>16</v>
      </c>
      <c r="B7" s="62" t="s">
        <v>134</v>
      </c>
    </row>
    <row r="9" spans="1:11" ht="14.25" x14ac:dyDescent="0.2">
      <c r="A9" s="64" t="s">
        <v>17</v>
      </c>
    </row>
    <row r="10" spans="1:11" ht="13.5" thickBot="1" x14ac:dyDescent="0.25">
      <c r="A10" s="65"/>
    </row>
    <row r="11" spans="1:11" ht="135.75" customHeight="1" x14ac:dyDescent="0.2">
      <c r="A11" s="66">
        <v>1998</v>
      </c>
      <c r="B11" s="67" t="s">
        <v>59</v>
      </c>
      <c r="C11" s="104" t="s">
        <v>117</v>
      </c>
      <c r="D11" s="104"/>
      <c r="E11" s="104"/>
      <c r="F11" s="104"/>
      <c r="G11" s="104"/>
      <c r="H11" s="104"/>
      <c r="I11" s="104"/>
      <c r="J11" s="105"/>
    </row>
    <row r="12" spans="1:11" ht="45" customHeight="1" x14ac:dyDescent="0.2">
      <c r="A12" s="68" t="s">
        <v>60</v>
      </c>
      <c r="B12" s="69" t="s">
        <v>18</v>
      </c>
      <c r="C12" s="106" t="s">
        <v>61</v>
      </c>
      <c r="D12" s="106"/>
      <c r="E12" s="106"/>
      <c r="F12" s="106"/>
      <c r="G12" s="106"/>
      <c r="H12" s="106"/>
      <c r="I12" s="106"/>
      <c r="J12" s="107"/>
    </row>
    <row r="13" spans="1:11" ht="54.75" customHeight="1" x14ac:dyDescent="0.2">
      <c r="A13" s="70">
        <v>2002</v>
      </c>
      <c r="B13" s="69" t="s">
        <v>18</v>
      </c>
      <c r="C13" s="106" t="s">
        <v>19</v>
      </c>
      <c r="D13" s="106"/>
      <c r="E13" s="106"/>
      <c r="F13" s="106"/>
      <c r="G13" s="106"/>
      <c r="H13" s="106"/>
      <c r="I13" s="106"/>
      <c r="J13" s="107"/>
      <c r="K13" s="71"/>
    </row>
    <row r="14" spans="1:11" ht="121.5" customHeight="1" x14ac:dyDescent="0.2">
      <c r="A14" s="70">
        <v>2003</v>
      </c>
      <c r="B14" s="72" t="s">
        <v>131</v>
      </c>
      <c r="C14" s="106" t="s">
        <v>144</v>
      </c>
      <c r="D14" s="106"/>
      <c r="E14" s="106"/>
      <c r="F14" s="106"/>
      <c r="G14" s="106"/>
      <c r="H14" s="106"/>
      <c r="I14" s="106"/>
      <c r="J14" s="107"/>
      <c r="K14" s="71"/>
    </row>
    <row r="15" spans="1:11" ht="365.25" customHeight="1" x14ac:dyDescent="0.2">
      <c r="A15" s="73">
        <v>2008</v>
      </c>
      <c r="B15" s="72" t="s">
        <v>62</v>
      </c>
      <c r="C15" s="106" t="s">
        <v>116</v>
      </c>
      <c r="D15" s="106"/>
      <c r="E15" s="106"/>
      <c r="F15" s="106"/>
      <c r="G15" s="106"/>
      <c r="H15" s="106"/>
      <c r="I15" s="106"/>
      <c r="J15" s="107"/>
    </row>
    <row r="16" spans="1:11" s="74" customFormat="1" ht="204.75" customHeight="1" x14ac:dyDescent="0.2">
      <c r="A16" s="73">
        <v>2009</v>
      </c>
      <c r="B16" s="72" t="s">
        <v>132</v>
      </c>
      <c r="C16" s="95" t="s">
        <v>119</v>
      </c>
      <c r="D16" s="96"/>
      <c r="E16" s="96"/>
      <c r="F16" s="96"/>
      <c r="G16" s="96"/>
      <c r="H16" s="96"/>
      <c r="I16" s="96"/>
      <c r="J16" s="97"/>
    </row>
    <row r="17" spans="1:10" ht="42.75" customHeight="1" x14ac:dyDescent="0.2">
      <c r="A17" s="75">
        <v>2011</v>
      </c>
      <c r="B17" s="69" t="s">
        <v>18</v>
      </c>
      <c r="C17" s="95" t="s">
        <v>112</v>
      </c>
      <c r="D17" s="96"/>
      <c r="E17" s="96"/>
      <c r="F17" s="96"/>
      <c r="G17" s="96"/>
      <c r="H17" s="96"/>
      <c r="I17" s="96"/>
      <c r="J17" s="97"/>
    </row>
    <row r="18" spans="1:10" ht="81" customHeight="1" x14ac:dyDescent="0.2">
      <c r="A18" s="73">
        <v>2012</v>
      </c>
      <c r="B18" s="69" t="s">
        <v>20</v>
      </c>
      <c r="C18" s="95" t="s">
        <v>121</v>
      </c>
      <c r="D18" s="96"/>
      <c r="E18" s="96"/>
      <c r="F18" s="96"/>
      <c r="G18" s="96"/>
      <c r="H18" s="96"/>
      <c r="I18" s="96"/>
      <c r="J18" s="97"/>
    </row>
    <row r="19" spans="1:10" ht="81.75" customHeight="1" x14ac:dyDescent="0.2">
      <c r="A19" s="76">
        <v>2013</v>
      </c>
      <c r="B19" s="77" t="s">
        <v>20</v>
      </c>
      <c r="C19" s="98" t="s">
        <v>120</v>
      </c>
      <c r="D19" s="99"/>
      <c r="E19" s="99"/>
      <c r="F19" s="99"/>
      <c r="G19" s="99"/>
      <c r="H19" s="99"/>
      <c r="I19" s="99"/>
      <c r="J19" s="100"/>
    </row>
    <row r="20" spans="1:10" ht="31.5" customHeight="1" thickBot="1" x14ac:dyDescent="0.25">
      <c r="A20" s="78">
        <v>2015</v>
      </c>
      <c r="B20" s="79" t="s">
        <v>20</v>
      </c>
      <c r="C20" s="101" t="s">
        <v>133</v>
      </c>
      <c r="D20" s="102"/>
      <c r="E20" s="102"/>
      <c r="F20" s="102"/>
      <c r="G20" s="102"/>
      <c r="H20" s="102"/>
      <c r="I20" s="102"/>
      <c r="J20" s="103"/>
    </row>
  </sheetData>
  <mergeCells count="10">
    <mergeCell ref="C17:J17"/>
    <mergeCell ref="C18:J18"/>
    <mergeCell ref="C19:J19"/>
    <mergeCell ref="C20:J20"/>
    <mergeCell ref="C11:J11"/>
    <mergeCell ref="C12:J12"/>
    <mergeCell ref="C13:J13"/>
    <mergeCell ref="C14:J14"/>
    <mergeCell ref="C15:J15"/>
    <mergeCell ref="C16:J16"/>
  </mergeCells>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07FB8-6267-440E-A922-6132953216DC}">
  <sheetPr>
    <pageSetUpPr fitToPage="1"/>
  </sheetPr>
  <dimension ref="A1:I64"/>
  <sheetViews>
    <sheetView zoomScaleNormal="100" workbookViewId="0"/>
  </sheetViews>
  <sheetFormatPr baseColWidth="10" defaultColWidth="11.42578125" defaultRowHeight="12.75" x14ac:dyDescent="0.2"/>
  <cols>
    <col min="1" max="1" width="42.42578125" style="93" customWidth="1"/>
    <col min="2" max="9" width="15.85546875" style="93" customWidth="1"/>
    <col min="10" max="16384" width="11.42578125" style="93"/>
  </cols>
  <sheetData>
    <row r="1" spans="1:9" ht="20.25" x14ac:dyDescent="0.3">
      <c r="A1" s="61" t="s">
        <v>21</v>
      </c>
    </row>
    <row r="2" spans="1:9" ht="18" x14ac:dyDescent="0.25">
      <c r="A2" s="80"/>
    </row>
    <row r="3" spans="1:9" x14ac:dyDescent="0.2">
      <c r="A3" s="93" t="s">
        <v>53</v>
      </c>
    </row>
    <row r="5" spans="1:9" ht="14.25" x14ac:dyDescent="0.2">
      <c r="A5" s="64" t="s">
        <v>22</v>
      </c>
    </row>
    <row r="6" spans="1:9" ht="13.5" thickBot="1" x14ac:dyDescent="0.25"/>
    <row r="7" spans="1:9" ht="53.25" customHeight="1" x14ac:dyDescent="0.2">
      <c r="A7" s="81" t="s">
        <v>23</v>
      </c>
      <c r="B7" s="122" t="s">
        <v>145</v>
      </c>
      <c r="C7" s="122"/>
      <c r="D7" s="122"/>
      <c r="E7" s="122"/>
      <c r="F7" s="122"/>
      <c r="G7" s="122"/>
      <c r="H7" s="122"/>
      <c r="I7" s="123"/>
    </row>
    <row r="8" spans="1:9" ht="14.25" customHeight="1" x14ac:dyDescent="0.2">
      <c r="A8" s="82"/>
      <c r="B8" s="108"/>
      <c r="C8" s="108"/>
      <c r="D8" s="108"/>
      <c r="E8" s="108"/>
      <c r="F8" s="108"/>
      <c r="G8" s="108"/>
      <c r="H8" s="108"/>
      <c r="I8" s="109"/>
    </row>
    <row r="9" spans="1:9" ht="14.25" customHeight="1" x14ac:dyDescent="0.2">
      <c r="A9" s="83" t="s">
        <v>1</v>
      </c>
      <c r="B9" s="110"/>
      <c r="C9" s="110"/>
      <c r="D9" s="110"/>
      <c r="E9" s="110"/>
      <c r="F9" s="110"/>
      <c r="G9" s="110"/>
      <c r="H9" s="110"/>
      <c r="I9" s="111"/>
    </row>
    <row r="10" spans="1:9" ht="54" customHeight="1" x14ac:dyDescent="0.2">
      <c r="A10" s="82" t="s">
        <v>3</v>
      </c>
      <c r="B10" s="108" t="s">
        <v>36</v>
      </c>
      <c r="C10" s="108"/>
      <c r="D10" s="108"/>
      <c r="E10" s="108"/>
      <c r="F10" s="108"/>
      <c r="G10" s="108"/>
      <c r="H10" s="108"/>
      <c r="I10" s="109"/>
    </row>
    <row r="11" spans="1:9" ht="36" customHeight="1" x14ac:dyDescent="0.2">
      <c r="A11" s="82" t="s">
        <v>135</v>
      </c>
      <c r="B11" s="124" t="s">
        <v>146</v>
      </c>
      <c r="C11" s="125"/>
      <c r="D11" s="125"/>
      <c r="E11" s="125"/>
      <c r="F11" s="125"/>
      <c r="G11" s="125"/>
      <c r="H11" s="125"/>
      <c r="I11" s="126"/>
    </row>
    <row r="12" spans="1:9" ht="44.25" customHeight="1" x14ac:dyDescent="0.2">
      <c r="A12" s="82" t="s">
        <v>12</v>
      </c>
      <c r="B12" s="108" t="s">
        <v>124</v>
      </c>
      <c r="C12" s="108"/>
      <c r="D12" s="108"/>
      <c r="E12" s="108"/>
      <c r="F12" s="108"/>
      <c r="G12" s="108"/>
      <c r="H12" s="108"/>
      <c r="I12" s="109"/>
    </row>
    <row r="13" spans="1:9" ht="119.25" customHeight="1" x14ac:dyDescent="0.2">
      <c r="A13" s="82" t="s">
        <v>40</v>
      </c>
      <c r="B13" s="108" t="s">
        <v>149</v>
      </c>
      <c r="C13" s="108"/>
      <c r="D13" s="108"/>
      <c r="E13" s="108"/>
      <c r="F13" s="108"/>
      <c r="G13" s="108"/>
      <c r="H13" s="108"/>
      <c r="I13" s="109"/>
    </row>
    <row r="14" spans="1:9" ht="68.25" customHeight="1" x14ac:dyDescent="0.2">
      <c r="A14" s="82" t="s">
        <v>122</v>
      </c>
      <c r="B14" s="127" t="s">
        <v>123</v>
      </c>
      <c r="C14" s="128"/>
      <c r="D14" s="128"/>
      <c r="E14" s="128"/>
      <c r="F14" s="128"/>
      <c r="G14" s="128"/>
      <c r="H14" s="128"/>
      <c r="I14" s="129"/>
    </row>
    <row r="15" spans="1:9" ht="68.25" customHeight="1" x14ac:dyDescent="0.2">
      <c r="A15" s="82" t="s">
        <v>148</v>
      </c>
      <c r="B15" s="127" t="s">
        <v>150</v>
      </c>
      <c r="C15" s="128"/>
      <c r="D15" s="128"/>
      <c r="E15" s="128"/>
      <c r="F15" s="128"/>
      <c r="G15" s="128"/>
      <c r="H15" s="128"/>
      <c r="I15" s="129"/>
    </row>
    <row r="16" spans="1:9" ht="150" customHeight="1" x14ac:dyDescent="0.2">
      <c r="A16" s="82" t="s">
        <v>8</v>
      </c>
      <c r="B16" s="120" t="s">
        <v>125</v>
      </c>
      <c r="C16" s="120"/>
      <c r="D16" s="120"/>
      <c r="E16" s="120"/>
      <c r="F16" s="120"/>
      <c r="G16" s="120"/>
      <c r="H16" s="120"/>
      <c r="I16" s="121"/>
    </row>
    <row r="17" spans="1:9" ht="29.25" customHeight="1" x14ac:dyDescent="0.2">
      <c r="A17" s="82" t="s">
        <v>79</v>
      </c>
      <c r="B17" s="108" t="s">
        <v>126</v>
      </c>
      <c r="C17" s="108"/>
      <c r="D17" s="108"/>
      <c r="E17" s="108"/>
      <c r="F17" s="108"/>
      <c r="G17" s="108"/>
      <c r="H17" s="108"/>
      <c r="I17" s="109"/>
    </row>
    <row r="18" spans="1:9" ht="29.25" customHeight="1" x14ac:dyDescent="0.2">
      <c r="A18" s="82" t="s">
        <v>5</v>
      </c>
      <c r="B18" s="120" t="s">
        <v>127</v>
      </c>
      <c r="C18" s="120"/>
      <c r="D18" s="120"/>
      <c r="E18" s="120"/>
      <c r="F18" s="120"/>
      <c r="G18" s="120"/>
      <c r="H18" s="120"/>
      <c r="I18" s="121"/>
    </row>
    <row r="19" spans="1:9" ht="116.25" customHeight="1" x14ac:dyDescent="0.2">
      <c r="A19" s="82" t="s">
        <v>50</v>
      </c>
      <c r="B19" s="120" t="s">
        <v>128</v>
      </c>
      <c r="C19" s="120"/>
      <c r="D19" s="120"/>
      <c r="E19" s="120"/>
      <c r="F19" s="120"/>
      <c r="G19" s="120"/>
      <c r="H19" s="120"/>
      <c r="I19" s="121"/>
    </row>
    <row r="20" spans="1:9" s="84" customFormat="1" ht="45.75" customHeight="1" x14ac:dyDescent="0.2">
      <c r="A20" s="82" t="s">
        <v>66</v>
      </c>
      <c r="B20" s="108" t="s">
        <v>67</v>
      </c>
      <c r="C20" s="108"/>
      <c r="D20" s="108"/>
      <c r="E20" s="108"/>
      <c r="F20" s="108"/>
      <c r="G20" s="108"/>
      <c r="H20" s="108"/>
      <c r="I20" s="109"/>
    </row>
    <row r="21" spans="1:9" ht="124.5" customHeight="1" x14ac:dyDescent="0.2">
      <c r="A21" s="82" t="s">
        <v>55</v>
      </c>
      <c r="B21" s="120" t="s">
        <v>129</v>
      </c>
      <c r="C21" s="120"/>
      <c r="D21" s="120"/>
      <c r="E21" s="120"/>
      <c r="F21" s="120"/>
      <c r="G21" s="120"/>
      <c r="H21" s="120"/>
      <c r="I21" s="121"/>
    </row>
    <row r="22" spans="1:9" ht="270" customHeight="1" x14ac:dyDescent="0.2">
      <c r="A22" s="82" t="s">
        <v>2</v>
      </c>
      <c r="B22" s="108" t="s">
        <v>151</v>
      </c>
      <c r="C22" s="108"/>
      <c r="D22" s="108"/>
      <c r="E22" s="108"/>
      <c r="F22" s="108"/>
      <c r="G22" s="108"/>
      <c r="H22" s="108"/>
      <c r="I22" s="109"/>
    </row>
    <row r="23" spans="1:9" ht="18" customHeight="1" x14ac:dyDescent="0.2">
      <c r="A23" s="82" t="s">
        <v>24</v>
      </c>
      <c r="B23" s="108" t="s">
        <v>25</v>
      </c>
      <c r="C23" s="108"/>
      <c r="D23" s="108"/>
      <c r="E23" s="108"/>
      <c r="F23" s="108"/>
      <c r="G23" s="108"/>
      <c r="H23" s="108"/>
      <c r="I23" s="109"/>
    </row>
    <row r="24" spans="1:9" ht="66.75" customHeight="1" x14ac:dyDescent="0.2">
      <c r="A24" s="82" t="s">
        <v>7</v>
      </c>
      <c r="B24" s="108" t="s">
        <v>63</v>
      </c>
      <c r="C24" s="108"/>
      <c r="D24" s="108"/>
      <c r="E24" s="108"/>
      <c r="F24" s="108"/>
      <c r="G24" s="108"/>
      <c r="H24" s="108"/>
      <c r="I24" s="109"/>
    </row>
    <row r="25" spans="1:9" ht="43.5" customHeight="1" x14ac:dyDescent="0.2">
      <c r="A25" s="82" t="s">
        <v>26</v>
      </c>
      <c r="B25" s="108" t="s">
        <v>64</v>
      </c>
      <c r="C25" s="108"/>
      <c r="D25" s="108"/>
      <c r="E25" s="108"/>
      <c r="F25" s="108"/>
      <c r="G25" s="108"/>
      <c r="H25" s="108"/>
      <c r="I25" s="109"/>
    </row>
    <row r="26" spans="1:9" ht="43.5" customHeight="1" x14ac:dyDescent="0.2">
      <c r="A26" s="82" t="s">
        <v>6</v>
      </c>
      <c r="B26" s="108" t="s">
        <v>90</v>
      </c>
      <c r="C26" s="108"/>
      <c r="D26" s="108"/>
      <c r="E26" s="108"/>
      <c r="F26" s="108"/>
      <c r="G26" s="108"/>
      <c r="H26" s="108"/>
      <c r="I26" s="109"/>
    </row>
    <row r="27" spans="1:9" ht="70.5" customHeight="1" x14ac:dyDescent="0.2">
      <c r="A27" s="82" t="s">
        <v>86</v>
      </c>
      <c r="B27" s="108" t="s">
        <v>91</v>
      </c>
      <c r="C27" s="108"/>
      <c r="D27" s="108"/>
      <c r="E27" s="108"/>
      <c r="F27" s="108"/>
      <c r="G27" s="108"/>
      <c r="H27" s="108"/>
      <c r="I27" s="109"/>
    </row>
    <row r="28" spans="1:9" ht="43.5" customHeight="1" x14ac:dyDescent="0.2">
      <c r="A28" s="82" t="s">
        <v>81</v>
      </c>
      <c r="B28" s="108" t="s">
        <v>65</v>
      </c>
      <c r="C28" s="108"/>
      <c r="D28" s="108"/>
      <c r="E28" s="108"/>
      <c r="F28" s="108"/>
      <c r="G28" s="108"/>
      <c r="H28" s="108"/>
      <c r="I28" s="109"/>
    </row>
    <row r="29" spans="1:9" ht="18.75" customHeight="1" x14ac:dyDescent="0.2">
      <c r="A29" s="83" t="s">
        <v>27</v>
      </c>
      <c r="B29" s="110" t="s">
        <v>28</v>
      </c>
      <c r="C29" s="110"/>
      <c r="D29" s="110"/>
      <c r="E29" s="110"/>
      <c r="F29" s="110"/>
      <c r="G29" s="110"/>
      <c r="H29" s="110"/>
      <c r="I29" s="111"/>
    </row>
    <row r="30" spans="1:9" ht="14.25" customHeight="1" x14ac:dyDescent="0.2">
      <c r="A30" s="82"/>
      <c r="B30" s="108"/>
      <c r="C30" s="108"/>
      <c r="D30" s="108"/>
      <c r="E30" s="108"/>
      <c r="F30" s="108"/>
      <c r="G30" s="108"/>
      <c r="H30" s="108"/>
      <c r="I30" s="109"/>
    </row>
    <row r="31" spans="1:9" ht="69.75" customHeight="1" x14ac:dyDescent="0.2">
      <c r="A31" s="82" t="s">
        <v>31</v>
      </c>
      <c r="B31" s="108" t="s">
        <v>37</v>
      </c>
      <c r="C31" s="108"/>
      <c r="D31" s="108"/>
      <c r="E31" s="108"/>
      <c r="F31" s="108"/>
      <c r="G31" s="108"/>
      <c r="H31" s="108"/>
      <c r="I31" s="109"/>
    </row>
    <row r="32" spans="1:9" ht="33" customHeight="1" x14ac:dyDescent="0.2">
      <c r="A32" s="82" t="s">
        <v>84</v>
      </c>
      <c r="B32" s="108" t="s">
        <v>32</v>
      </c>
      <c r="C32" s="108"/>
      <c r="D32" s="108"/>
      <c r="E32" s="108"/>
      <c r="F32" s="108"/>
      <c r="G32" s="108"/>
      <c r="H32" s="108"/>
      <c r="I32" s="109"/>
    </row>
    <row r="33" spans="1:9" ht="15" customHeight="1" x14ac:dyDescent="0.2">
      <c r="A33" s="82" t="s">
        <v>85</v>
      </c>
      <c r="B33" s="108" t="s">
        <v>33</v>
      </c>
      <c r="C33" s="108"/>
      <c r="D33" s="108"/>
      <c r="E33" s="108"/>
      <c r="F33" s="108"/>
      <c r="G33" s="108"/>
      <c r="H33" s="108"/>
      <c r="I33" s="109"/>
    </row>
    <row r="34" spans="1:9" ht="30.75" customHeight="1" x14ac:dyDescent="0.2">
      <c r="A34" s="82" t="s">
        <v>10</v>
      </c>
      <c r="B34" s="108" t="s">
        <v>34</v>
      </c>
      <c r="C34" s="108"/>
      <c r="D34" s="108"/>
      <c r="E34" s="108"/>
      <c r="F34" s="108"/>
      <c r="G34" s="108"/>
      <c r="H34" s="108"/>
      <c r="I34" s="109"/>
    </row>
    <row r="35" spans="1:9" ht="14.25" customHeight="1" x14ac:dyDescent="0.2">
      <c r="A35" s="82"/>
      <c r="B35" s="108"/>
      <c r="C35" s="108"/>
      <c r="D35" s="108"/>
      <c r="E35" s="108"/>
      <c r="F35" s="108"/>
      <c r="G35" s="108"/>
      <c r="H35" s="108"/>
      <c r="I35" s="109"/>
    </row>
    <row r="36" spans="1:9" ht="29.25" customHeight="1" x14ac:dyDescent="0.2">
      <c r="A36" s="83" t="s">
        <v>13</v>
      </c>
      <c r="B36" s="110" t="s">
        <v>35</v>
      </c>
      <c r="C36" s="110"/>
      <c r="D36" s="110"/>
      <c r="E36" s="110"/>
      <c r="F36" s="110"/>
      <c r="G36" s="110"/>
      <c r="H36" s="110"/>
      <c r="I36" s="111"/>
    </row>
    <row r="37" spans="1:9" ht="15" customHeight="1" x14ac:dyDescent="0.2">
      <c r="A37" s="83"/>
      <c r="B37" s="110"/>
      <c r="C37" s="110"/>
      <c r="D37" s="110"/>
      <c r="E37" s="110"/>
      <c r="F37" s="110"/>
      <c r="G37" s="110"/>
      <c r="H37" s="110"/>
      <c r="I37" s="111"/>
    </row>
    <row r="38" spans="1:9" ht="15" customHeight="1" x14ac:dyDescent="0.2">
      <c r="A38" s="82" t="s">
        <v>46</v>
      </c>
      <c r="B38" s="110"/>
      <c r="C38" s="110"/>
      <c r="D38" s="110"/>
      <c r="E38" s="110"/>
      <c r="F38" s="110"/>
      <c r="G38" s="110"/>
      <c r="H38" s="110"/>
      <c r="I38" s="111"/>
    </row>
    <row r="39" spans="1:9" s="84" customFormat="1" ht="112.5" customHeight="1" x14ac:dyDescent="0.2">
      <c r="A39" s="82" t="s">
        <v>70</v>
      </c>
      <c r="B39" s="110" t="s">
        <v>71</v>
      </c>
      <c r="C39" s="110"/>
      <c r="D39" s="110"/>
      <c r="E39" s="110"/>
      <c r="F39" s="110"/>
      <c r="G39" s="110"/>
      <c r="H39" s="110"/>
      <c r="I39" s="111"/>
    </row>
    <row r="40" spans="1:9" s="84" customFormat="1" ht="33.75" customHeight="1" x14ac:dyDescent="0.2">
      <c r="A40" s="82" t="s">
        <v>68</v>
      </c>
      <c r="B40" s="110" t="s">
        <v>69</v>
      </c>
      <c r="C40" s="110"/>
      <c r="D40" s="110"/>
      <c r="E40" s="110"/>
      <c r="F40" s="110"/>
      <c r="G40" s="110"/>
      <c r="H40" s="110"/>
      <c r="I40" s="111"/>
    </row>
    <row r="41" spans="1:9" ht="17.25" customHeight="1" x14ac:dyDescent="0.2">
      <c r="A41" s="82" t="s">
        <v>82</v>
      </c>
      <c r="B41" s="110" t="s">
        <v>72</v>
      </c>
      <c r="C41" s="110"/>
      <c r="D41" s="110"/>
      <c r="E41" s="110"/>
      <c r="F41" s="110"/>
      <c r="G41" s="110"/>
      <c r="H41" s="110"/>
      <c r="I41" s="111"/>
    </row>
    <row r="42" spans="1:9" ht="18.75" customHeight="1" x14ac:dyDescent="0.2">
      <c r="A42" s="82" t="s">
        <v>83</v>
      </c>
      <c r="B42" s="110" t="s">
        <v>92</v>
      </c>
      <c r="C42" s="110"/>
      <c r="D42" s="110"/>
      <c r="E42" s="110"/>
      <c r="F42" s="110"/>
      <c r="G42" s="110"/>
      <c r="H42" s="110"/>
      <c r="I42" s="111"/>
    </row>
    <row r="43" spans="1:9" ht="32.25" customHeight="1" x14ac:dyDescent="0.2">
      <c r="A43" s="82" t="s">
        <v>41</v>
      </c>
      <c r="B43" s="110" t="s">
        <v>73</v>
      </c>
      <c r="C43" s="110"/>
      <c r="D43" s="110"/>
      <c r="E43" s="110"/>
      <c r="F43" s="110"/>
      <c r="G43" s="110"/>
      <c r="H43" s="110"/>
      <c r="I43" s="111"/>
    </row>
    <row r="44" spans="1:9" ht="18.75" customHeight="1" x14ac:dyDescent="0.2">
      <c r="A44" s="82" t="s">
        <v>42</v>
      </c>
      <c r="B44" s="110" t="s">
        <v>93</v>
      </c>
      <c r="C44" s="110"/>
      <c r="D44" s="110"/>
      <c r="E44" s="110"/>
      <c r="F44" s="110"/>
      <c r="G44" s="110"/>
      <c r="H44" s="110"/>
      <c r="I44" s="111"/>
    </row>
    <row r="45" spans="1:9" ht="16.5" customHeight="1" x14ac:dyDescent="0.2">
      <c r="A45" s="82" t="s">
        <v>51</v>
      </c>
      <c r="B45" s="108" t="s">
        <v>74</v>
      </c>
      <c r="C45" s="108"/>
      <c r="D45" s="108"/>
      <c r="E45" s="108"/>
      <c r="F45" s="108"/>
      <c r="G45" s="108"/>
      <c r="H45" s="108"/>
      <c r="I45" s="109"/>
    </row>
    <row r="46" spans="1:9" ht="17.25" customHeight="1" x14ac:dyDescent="0.2">
      <c r="A46" s="82" t="s">
        <v>43</v>
      </c>
      <c r="B46" s="110" t="s">
        <v>49</v>
      </c>
      <c r="C46" s="110"/>
      <c r="D46" s="110"/>
      <c r="E46" s="110"/>
      <c r="F46" s="110"/>
      <c r="G46" s="110"/>
      <c r="H46" s="110"/>
      <c r="I46" s="111"/>
    </row>
    <row r="47" spans="1:9" ht="16.5" customHeight="1" x14ac:dyDescent="0.2">
      <c r="A47" s="83" t="s">
        <v>44</v>
      </c>
      <c r="B47" s="110" t="s">
        <v>75</v>
      </c>
      <c r="C47" s="110"/>
      <c r="D47" s="110"/>
      <c r="E47" s="110"/>
      <c r="F47" s="110"/>
      <c r="G47" s="110"/>
      <c r="H47" s="110"/>
      <c r="I47" s="111"/>
    </row>
    <row r="48" spans="1:9" ht="16.5" customHeight="1" x14ac:dyDescent="0.2">
      <c r="A48" s="82" t="s">
        <v>45</v>
      </c>
      <c r="B48" s="110" t="s">
        <v>76</v>
      </c>
      <c r="C48" s="110"/>
      <c r="D48" s="110"/>
      <c r="E48" s="110"/>
      <c r="F48" s="110"/>
      <c r="G48" s="110"/>
      <c r="H48" s="110"/>
      <c r="I48" s="111"/>
    </row>
    <row r="49" spans="1:9" x14ac:dyDescent="0.2">
      <c r="A49" s="85"/>
      <c r="B49" s="114"/>
      <c r="C49" s="115"/>
      <c r="D49" s="115"/>
      <c r="E49" s="115"/>
      <c r="F49" s="115"/>
      <c r="G49" s="115"/>
      <c r="H49" s="115"/>
      <c r="I49" s="116"/>
    </row>
    <row r="50" spans="1:9" x14ac:dyDescent="0.2">
      <c r="A50" s="83" t="s">
        <v>98</v>
      </c>
      <c r="B50" s="114"/>
      <c r="C50" s="115"/>
      <c r="D50" s="115"/>
      <c r="E50" s="115"/>
      <c r="F50" s="115"/>
      <c r="G50" s="115"/>
      <c r="H50" s="115"/>
      <c r="I50" s="116"/>
    </row>
    <row r="51" spans="1:9" ht="25.5" customHeight="1" x14ac:dyDescent="0.2">
      <c r="A51" s="83" t="s">
        <v>47</v>
      </c>
      <c r="B51" s="110" t="s">
        <v>118</v>
      </c>
      <c r="C51" s="110"/>
      <c r="D51" s="110"/>
      <c r="E51" s="110"/>
      <c r="F51" s="110"/>
      <c r="G51" s="110"/>
      <c r="H51" s="110"/>
      <c r="I51" s="111"/>
    </row>
    <row r="52" spans="1:9" ht="19.5" customHeight="1" x14ac:dyDescent="0.2">
      <c r="A52" s="82" t="s">
        <v>29</v>
      </c>
      <c r="B52" s="108" t="s">
        <v>30</v>
      </c>
      <c r="C52" s="108"/>
      <c r="D52" s="108"/>
      <c r="E52" s="108"/>
      <c r="F52" s="108"/>
      <c r="G52" s="108"/>
      <c r="H52" s="108"/>
      <c r="I52" s="109"/>
    </row>
    <row r="53" spans="1:9" s="94" customFormat="1" ht="40.5" customHeight="1" x14ac:dyDescent="0.2">
      <c r="A53" s="86" t="s">
        <v>99</v>
      </c>
      <c r="B53" s="117" t="s">
        <v>104</v>
      </c>
      <c r="C53" s="118"/>
      <c r="D53" s="118"/>
      <c r="E53" s="118"/>
      <c r="F53" s="118"/>
      <c r="G53" s="118"/>
      <c r="H53" s="118"/>
      <c r="I53" s="119"/>
    </row>
    <row r="54" spans="1:9" ht="18" customHeight="1" x14ac:dyDescent="0.2">
      <c r="A54" s="86" t="s">
        <v>100</v>
      </c>
      <c r="B54" s="98" t="s">
        <v>105</v>
      </c>
      <c r="C54" s="99"/>
      <c r="D54" s="99"/>
      <c r="E54" s="99"/>
      <c r="F54" s="99"/>
      <c r="G54" s="99"/>
      <c r="H54" s="99"/>
      <c r="I54" s="100"/>
    </row>
    <row r="55" spans="1:9" ht="18" customHeight="1" x14ac:dyDescent="0.2">
      <c r="A55" s="86" t="s">
        <v>101</v>
      </c>
      <c r="B55" s="98" t="s">
        <v>106</v>
      </c>
      <c r="C55" s="99"/>
      <c r="D55" s="99"/>
      <c r="E55" s="99"/>
      <c r="F55" s="99"/>
      <c r="G55" s="99"/>
      <c r="H55" s="99"/>
      <c r="I55" s="100"/>
    </row>
    <row r="56" spans="1:9" ht="33" customHeight="1" x14ac:dyDescent="0.2">
      <c r="A56" s="86" t="s">
        <v>108</v>
      </c>
      <c r="B56" s="98" t="s">
        <v>110</v>
      </c>
      <c r="C56" s="99"/>
      <c r="D56" s="99"/>
      <c r="E56" s="99"/>
      <c r="F56" s="99"/>
      <c r="G56" s="99"/>
      <c r="H56" s="99"/>
      <c r="I56" s="100"/>
    </row>
    <row r="57" spans="1:9" ht="33" customHeight="1" x14ac:dyDescent="0.2">
      <c r="A57" s="86" t="s">
        <v>109</v>
      </c>
      <c r="B57" s="98" t="s">
        <v>111</v>
      </c>
      <c r="C57" s="99"/>
      <c r="D57" s="99"/>
      <c r="E57" s="99"/>
      <c r="F57" s="99"/>
      <c r="G57" s="99"/>
      <c r="H57" s="99"/>
      <c r="I57" s="100"/>
    </row>
    <row r="58" spans="1:9" ht="29.25" customHeight="1" x14ac:dyDescent="0.2">
      <c r="A58" s="86" t="s">
        <v>103</v>
      </c>
      <c r="B58" s="98" t="s">
        <v>107</v>
      </c>
      <c r="C58" s="99"/>
      <c r="D58" s="99"/>
      <c r="E58" s="99"/>
      <c r="F58" s="99"/>
      <c r="G58" s="99"/>
      <c r="H58" s="99"/>
      <c r="I58" s="100"/>
    </row>
    <row r="59" spans="1:9" ht="14.25" customHeight="1" x14ac:dyDescent="0.2">
      <c r="A59" s="82"/>
      <c r="B59" s="110"/>
      <c r="C59" s="110"/>
      <c r="D59" s="110"/>
      <c r="E59" s="110"/>
      <c r="F59" s="110"/>
      <c r="G59" s="110"/>
      <c r="H59" s="110"/>
      <c r="I59" s="111"/>
    </row>
    <row r="60" spans="1:9" ht="168" customHeight="1" x14ac:dyDescent="0.2">
      <c r="A60" s="82" t="s">
        <v>94</v>
      </c>
      <c r="B60" s="110" t="s">
        <v>130</v>
      </c>
      <c r="C60" s="110"/>
      <c r="D60" s="110"/>
      <c r="E60" s="110"/>
      <c r="F60" s="110"/>
      <c r="G60" s="110"/>
      <c r="H60" s="110"/>
      <c r="I60" s="111"/>
    </row>
    <row r="61" spans="1:9" ht="14.25" customHeight="1" x14ac:dyDescent="0.2">
      <c r="A61" s="87"/>
      <c r="B61" s="108"/>
      <c r="C61" s="108"/>
      <c r="D61" s="108"/>
      <c r="E61" s="108"/>
      <c r="F61" s="108"/>
      <c r="G61" s="108"/>
      <c r="H61" s="108"/>
      <c r="I61" s="109"/>
    </row>
    <row r="62" spans="1:9" ht="31.5" customHeight="1" x14ac:dyDescent="0.2">
      <c r="A62" s="83" t="s">
        <v>11</v>
      </c>
      <c r="B62" s="110" t="s">
        <v>77</v>
      </c>
      <c r="C62" s="110"/>
      <c r="D62" s="110"/>
      <c r="E62" s="110"/>
      <c r="F62" s="110"/>
      <c r="G62" s="110"/>
      <c r="H62" s="110"/>
      <c r="I62" s="111"/>
    </row>
    <row r="63" spans="1:9" ht="29.25" customHeight="1" thickBot="1" x14ac:dyDescent="0.25">
      <c r="A63" s="88" t="s">
        <v>52</v>
      </c>
      <c r="B63" s="112" t="s">
        <v>95</v>
      </c>
      <c r="C63" s="112"/>
      <c r="D63" s="112"/>
      <c r="E63" s="112"/>
      <c r="F63" s="112"/>
      <c r="G63" s="112"/>
      <c r="H63" s="112"/>
      <c r="I63" s="113"/>
    </row>
    <row r="64" spans="1:9" x14ac:dyDescent="0.2">
      <c r="A64" s="89"/>
    </row>
  </sheetData>
  <mergeCells count="57">
    <mergeCell ref="B18:I18"/>
    <mergeCell ref="B7:I7"/>
    <mergeCell ref="B8:I8"/>
    <mergeCell ref="B9:I9"/>
    <mergeCell ref="B10:I10"/>
    <mergeCell ref="B11:I11"/>
    <mergeCell ref="B12:I12"/>
    <mergeCell ref="B13:I13"/>
    <mergeCell ref="B14:I14"/>
    <mergeCell ref="B15:I15"/>
    <mergeCell ref="B16:I16"/>
    <mergeCell ref="B17:I17"/>
    <mergeCell ref="B30:I30"/>
    <mergeCell ref="B19:I19"/>
    <mergeCell ref="B20:I20"/>
    <mergeCell ref="B21:I21"/>
    <mergeCell ref="B22:I22"/>
    <mergeCell ref="B23:I23"/>
    <mergeCell ref="B24:I24"/>
    <mergeCell ref="B25:I25"/>
    <mergeCell ref="B26:I26"/>
    <mergeCell ref="B27:I27"/>
    <mergeCell ref="B28:I28"/>
    <mergeCell ref="B29:I29"/>
    <mergeCell ref="B42:I42"/>
    <mergeCell ref="B31:I31"/>
    <mergeCell ref="B32:I32"/>
    <mergeCell ref="B33:I33"/>
    <mergeCell ref="B34:I34"/>
    <mergeCell ref="B35:I35"/>
    <mergeCell ref="B36:I36"/>
    <mergeCell ref="B37:I37"/>
    <mergeCell ref="B38:I38"/>
    <mergeCell ref="B39:I39"/>
    <mergeCell ref="B40:I40"/>
    <mergeCell ref="B41:I41"/>
    <mergeCell ref="B54:I54"/>
    <mergeCell ref="B43:I43"/>
    <mergeCell ref="B44:I44"/>
    <mergeCell ref="B45:I45"/>
    <mergeCell ref="B46:I46"/>
    <mergeCell ref="B47:I47"/>
    <mergeCell ref="B48:I48"/>
    <mergeCell ref="B49:I49"/>
    <mergeCell ref="B50:I50"/>
    <mergeCell ref="B51:I51"/>
    <mergeCell ref="B52:I52"/>
    <mergeCell ref="B53:I53"/>
    <mergeCell ref="B61:I61"/>
    <mergeCell ref="B62:I62"/>
    <mergeCell ref="B63:I63"/>
    <mergeCell ref="B55:I55"/>
    <mergeCell ref="B56:I56"/>
    <mergeCell ref="B57:I57"/>
    <mergeCell ref="B58:I58"/>
    <mergeCell ref="B59:I59"/>
    <mergeCell ref="B60:I60"/>
  </mergeCells>
  <pageMargins left="0.78740157480314965" right="0.78740157480314965" top="0.98425196850393704" bottom="0.98425196850393704" header="0.51181102362204722" footer="0.51181102362204722"/>
  <pageSetup paperSize="9" scale="5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7</vt:i4>
      </vt:variant>
    </vt:vector>
  </HeadingPairs>
  <TitlesOfParts>
    <vt:vector size="16" baseType="lpstr">
      <vt:lpstr>Konvensjonelle kystfiskefartøy</vt:lpstr>
      <vt:lpstr>Konvensjonelle havfiskefartøy</vt:lpstr>
      <vt:lpstr>Torsketrålere</vt:lpstr>
      <vt:lpstr>Kystreketrålere</vt:lpstr>
      <vt:lpstr>Kystnotfartøy</vt:lpstr>
      <vt:lpstr>Ringnotsnurpere</vt:lpstr>
      <vt:lpstr>Pelagiske trålere</vt:lpstr>
      <vt:lpstr>Merknader - metodiske endringer</vt:lpstr>
      <vt:lpstr>Definisjoner</vt:lpstr>
      <vt:lpstr>'Konvensjonelle havfiskefartøy'!Utskriftstitler</vt:lpstr>
      <vt:lpstr>'Konvensjonelle kystfiskefartøy'!Utskriftstitler</vt:lpstr>
      <vt:lpstr>Kystnotfartøy!Utskriftstitler</vt:lpstr>
      <vt:lpstr>Kystreketrålere!Utskriftstitler</vt:lpstr>
      <vt:lpstr>'Pelagiske trålere'!Utskriftstitler</vt:lpstr>
      <vt:lpstr>Ringnotsnurpere!Utskriftstitler</vt:lpstr>
      <vt:lpstr>Torsketrålere!Utskriftstitler</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Fiskeridirektoratet</dc:creator>
  <cp:lastModifiedBy>Ingvill Hægland Horvei</cp:lastModifiedBy>
  <cp:lastPrinted>2018-11-16T12:42:38Z</cp:lastPrinted>
  <dcterms:created xsi:type="dcterms:W3CDTF">2005-10-14T10:18:26Z</dcterms:created>
  <dcterms:modified xsi:type="dcterms:W3CDTF">2024-02-27T09:33:14Z</dcterms:modified>
</cp:coreProperties>
</file>