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6_Pelagiske_fiskerier_kyst_hav\"/>
    </mc:Choice>
  </mc:AlternateContent>
  <xr:revisionPtr revIDLastSave="0" documentId="13_ncr:1_{D2482CB6-02AA-4F34-97EB-5764AB955B52}" xr6:coauthVersionLast="47" xr6:coauthVersionMax="47" xr10:uidLastSave="{00000000-0000-0000-0000-000000000000}"/>
  <bookViews>
    <workbookView xWindow="135" yWindow="0" windowWidth="25650" windowHeight="20415" xr2:uid="{00000000-000D-0000-FFFF-FFFF00000000}"/>
  </bookViews>
  <sheets>
    <sheet name="Pelagiske fiskerier, kyst" sheetId="1" r:id="rId1"/>
    <sheet name="Pelagiske fiskerier, hav" sheetId="4" r:id="rId2"/>
    <sheet name="Merknader - metodiske endringer" sheetId="8" r:id="rId3"/>
    <sheet name="Definisjoner" sheetId="9" r:id="rId4"/>
  </sheets>
  <definedNames>
    <definedName name="_xlnm.Print_Titles" localSheetId="1">'Pelagiske fiskerier, hav'!$A:$A</definedName>
    <definedName name="_xlnm.Print_Titles" localSheetId="0">'Pelagiske fiskerier, kyst'!$A:$A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6" i="4" l="1"/>
  <c r="AA36" i="1"/>
  <c r="AA59" i="4"/>
  <c r="AA68" i="4" s="1"/>
  <c r="AA59" i="1"/>
  <c r="AA69" i="1" s="1"/>
  <c r="AA70" i="4"/>
  <c r="AA66" i="4"/>
  <c r="AA43" i="4"/>
  <c r="AA70" i="1"/>
  <c r="AA66" i="1"/>
  <c r="AA43" i="1"/>
  <c r="AA45" i="1" s="1"/>
  <c r="Z59" i="1"/>
  <c r="Z45" i="1"/>
  <c r="Z70" i="4"/>
  <c r="Z69" i="4"/>
  <c r="Z68" i="4"/>
  <c r="Z67" i="4"/>
  <c r="Z66" i="4"/>
  <c r="Z65" i="4"/>
  <c r="Z64" i="4"/>
  <c r="Z63" i="4"/>
  <c r="Z59" i="4"/>
  <c r="Z45" i="4"/>
  <c r="Z43" i="4"/>
  <c r="Z38" i="4"/>
  <c r="Z36" i="4"/>
  <c r="Z70" i="1"/>
  <c r="Z66" i="1"/>
  <c r="Z64" i="1"/>
  <c r="Z67" i="1"/>
  <c r="Z43" i="1"/>
  <c r="Z38" i="1"/>
  <c r="Z36" i="1"/>
  <c r="Y65" i="4"/>
  <c r="Y66" i="4"/>
  <c r="Y70" i="4"/>
  <c r="Y65" i="1"/>
  <c r="Y66" i="1"/>
  <c r="Y70" i="1"/>
  <c r="Y36" i="4"/>
  <c r="Y38" i="4" s="1"/>
  <c r="Y64" i="4" s="1"/>
  <c r="Y43" i="4"/>
  <c r="Y59" i="4"/>
  <c r="Y68" i="4" s="1"/>
  <c r="Y36" i="1"/>
  <c r="Y38" i="1" s="1"/>
  <c r="Y64" i="1" s="1"/>
  <c r="Y43" i="1"/>
  <c r="Y59" i="1"/>
  <c r="Y68" i="1" s="1"/>
  <c r="X36" i="4"/>
  <c r="X38" i="4" s="1"/>
  <c r="X43" i="4"/>
  <c r="X59" i="4"/>
  <c r="X67" i="4" s="1"/>
  <c r="X66" i="4"/>
  <c r="X70" i="4"/>
  <c r="X36" i="1"/>
  <c r="X38" i="1" s="1"/>
  <c r="X43" i="1"/>
  <c r="X59" i="1"/>
  <c r="X67" i="1" s="1"/>
  <c r="X66" i="1"/>
  <c r="X70" i="1"/>
  <c r="AA69" i="4" l="1"/>
  <c r="AA64" i="4"/>
  <c r="AA45" i="4"/>
  <c r="AA67" i="4"/>
  <c r="AA68" i="1"/>
  <c r="AA65" i="1"/>
  <c r="AA63" i="1"/>
  <c r="AA64" i="1"/>
  <c r="AA67" i="1"/>
  <c r="Z68" i="1"/>
  <c r="Z69" i="1"/>
  <c r="Z65" i="1"/>
  <c r="Z63" i="1"/>
  <c r="Y69" i="4"/>
  <c r="Y67" i="4"/>
  <c r="Y67" i="1"/>
  <c r="Y69" i="1"/>
  <c r="Y45" i="1"/>
  <c r="Y63" i="1" s="1"/>
  <c r="Y45" i="4"/>
  <c r="Y63" i="4" s="1"/>
  <c r="X69" i="1"/>
  <c r="X68" i="1"/>
  <c r="X45" i="4"/>
  <c r="X64" i="4"/>
  <c r="X69" i="4"/>
  <c r="X68" i="4"/>
  <c r="X45" i="1"/>
  <c r="X63" i="1" s="1"/>
  <c r="X65" i="1"/>
  <c r="X64" i="1"/>
  <c r="W36" i="4"/>
  <c r="W38" i="4" s="1"/>
  <c r="W43" i="4"/>
  <c r="W59" i="4"/>
  <c r="W67" i="4" s="1"/>
  <c r="W66" i="4"/>
  <c r="W70" i="4"/>
  <c r="W36" i="1"/>
  <c r="W38" i="1" s="1"/>
  <c r="W43" i="1"/>
  <c r="W59" i="1"/>
  <c r="W68" i="1" s="1"/>
  <c r="W66" i="1"/>
  <c r="W70" i="1"/>
  <c r="AA63" i="4" l="1"/>
  <c r="AA65" i="4"/>
  <c r="X65" i="4"/>
  <c r="X63" i="4"/>
  <c r="W69" i="4"/>
  <c r="W67" i="1"/>
  <c r="W45" i="1"/>
  <c r="W63" i="1" s="1"/>
  <c r="W45" i="4"/>
  <c r="W64" i="4"/>
  <c r="W68" i="4"/>
  <c r="W64" i="1"/>
  <c r="W69" i="1"/>
  <c r="V36" i="4"/>
  <c r="V38" i="4" s="1"/>
  <c r="V43" i="4"/>
  <c r="V59" i="4"/>
  <c r="V68" i="4" s="1"/>
  <c r="V66" i="4"/>
  <c r="V70" i="4"/>
  <c r="V36" i="1"/>
  <c r="V38" i="1" s="1"/>
  <c r="V43" i="1"/>
  <c r="V59" i="1"/>
  <c r="V69" i="1" s="1"/>
  <c r="V66" i="1"/>
  <c r="V68" i="1"/>
  <c r="V70" i="1"/>
  <c r="W65" i="1" l="1"/>
  <c r="W63" i="4"/>
  <c r="W65" i="4"/>
  <c r="V67" i="4"/>
  <c r="V45" i="4"/>
  <c r="V64" i="4"/>
  <c r="V69" i="4"/>
  <c r="V45" i="1"/>
  <c r="V63" i="1" s="1"/>
  <c r="V67" i="1"/>
  <c r="V64" i="1"/>
  <c r="U70" i="4"/>
  <c r="U66" i="4"/>
  <c r="U59" i="4"/>
  <c r="U69" i="4" s="1"/>
  <c r="U43" i="4"/>
  <c r="U36" i="4"/>
  <c r="U38" i="4" s="1"/>
  <c r="U70" i="1"/>
  <c r="U66" i="1"/>
  <c r="U59" i="1"/>
  <c r="U69" i="1" s="1"/>
  <c r="U43" i="1"/>
  <c r="U36" i="1"/>
  <c r="U38" i="1" s="1"/>
  <c r="U64" i="1" s="1"/>
  <c r="V65" i="1" l="1"/>
  <c r="V63" i="4"/>
  <c r="V65" i="4"/>
  <c r="U67" i="1"/>
  <c r="U68" i="1"/>
  <c r="U45" i="4"/>
  <c r="U64" i="4"/>
  <c r="U67" i="4"/>
  <c r="U68" i="4"/>
  <c r="U45" i="1"/>
  <c r="T66" i="4"/>
  <c r="T70" i="4"/>
  <c r="T59" i="4"/>
  <c r="T69" i="4" s="1"/>
  <c r="T36" i="4"/>
  <c r="T38" i="4" s="1"/>
  <c r="T64" i="4" s="1"/>
  <c r="T43" i="4"/>
  <c r="T66" i="1"/>
  <c r="T70" i="1"/>
  <c r="T59" i="1"/>
  <c r="T67" i="1" s="1"/>
  <c r="T36" i="1"/>
  <c r="T38" i="1" s="1"/>
  <c r="T64" i="1" s="1"/>
  <c r="T43" i="1"/>
  <c r="T68" i="4" l="1"/>
  <c r="T68" i="1"/>
  <c r="T69" i="1"/>
  <c r="T67" i="4"/>
  <c r="U65" i="4"/>
  <c r="U63" i="4"/>
  <c r="U63" i="1"/>
  <c r="U65" i="1"/>
  <c r="T45" i="4"/>
  <c r="T45" i="1"/>
  <c r="S70" i="4"/>
  <c r="S66" i="4"/>
  <c r="S59" i="4"/>
  <c r="S69" i="4" s="1"/>
  <c r="S43" i="4"/>
  <c r="S36" i="4"/>
  <c r="S38" i="4" s="1"/>
  <c r="S45" i="4" s="1"/>
  <c r="S70" i="1"/>
  <c r="S66" i="1"/>
  <c r="S59" i="1"/>
  <c r="S69" i="1" s="1"/>
  <c r="S43" i="1"/>
  <c r="S36" i="1"/>
  <c r="S38" i="1" s="1"/>
  <c r="S67" i="4" l="1"/>
  <c r="T65" i="1"/>
  <c r="T63" i="1"/>
  <c r="T65" i="4"/>
  <c r="T63" i="4"/>
  <c r="S68" i="4"/>
  <c r="S65" i="4"/>
  <c r="S63" i="4"/>
  <c r="S64" i="4"/>
  <c r="S45" i="1"/>
  <c r="S64" i="1"/>
  <c r="S67" i="1"/>
  <c r="S68" i="1"/>
  <c r="R70" i="4"/>
  <c r="R66" i="4"/>
  <c r="R59" i="4"/>
  <c r="R68" i="4" s="1"/>
  <c r="R43" i="4"/>
  <c r="R36" i="4"/>
  <c r="R38" i="4" s="1"/>
  <c r="R64" i="4" s="1"/>
  <c r="R70" i="1"/>
  <c r="R66" i="1"/>
  <c r="R59" i="1"/>
  <c r="R67" i="1" s="1"/>
  <c r="R43" i="1"/>
  <c r="R36" i="1"/>
  <c r="R38" i="1" s="1"/>
  <c r="S65" i="1" l="1"/>
  <c r="S63" i="1"/>
  <c r="R69" i="4"/>
  <c r="R69" i="1"/>
  <c r="R67" i="4"/>
  <c r="R45" i="4"/>
  <c r="R65" i="4" s="1"/>
  <c r="R68" i="1"/>
  <c r="R45" i="1"/>
  <c r="R64" i="1"/>
  <c r="Q70" i="4"/>
  <c r="Q66" i="4"/>
  <c r="Q59" i="4"/>
  <c r="Q67" i="4" s="1"/>
  <c r="Q43" i="4"/>
  <c r="Q36" i="4"/>
  <c r="Q38" i="4" s="1"/>
  <c r="Q70" i="1"/>
  <c r="Q66" i="1"/>
  <c r="Q59" i="1"/>
  <c r="Q67" i="1" s="1"/>
  <c r="Q43" i="1"/>
  <c r="Q36" i="1"/>
  <c r="Q38" i="1" s="1"/>
  <c r="P70" i="4"/>
  <c r="P66" i="4"/>
  <c r="P59" i="4"/>
  <c r="P69" i="4" s="1"/>
  <c r="P43" i="4"/>
  <c r="P36" i="4"/>
  <c r="P38" i="4" s="1"/>
  <c r="P70" i="1"/>
  <c r="P66" i="1"/>
  <c r="P59" i="1"/>
  <c r="P69" i="1" s="1"/>
  <c r="P43" i="1"/>
  <c r="P36" i="1"/>
  <c r="P38" i="1" s="1"/>
  <c r="O70" i="4"/>
  <c r="O66" i="4"/>
  <c r="O59" i="4"/>
  <c r="O69" i="4" s="1"/>
  <c r="O43" i="4"/>
  <c r="O36" i="4"/>
  <c r="O38" i="4" s="1"/>
  <c r="O70" i="1"/>
  <c r="O66" i="1"/>
  <c r="O59" i="1"/>
  <c r="O69" i="1" s="1"/>
  <c r="O43" i="1"/>
  <c r="O36" i="1"/>
  <c r="O38" i="1" s="1"/>
  <c r="N70" i="4"/>
  <c r="N66" i="4"/>
  <c r="N59" i="4"/>
  <c r="N69" i="4" s="1"/>
  <c r="N43" i="4"/>
  <c r="N36" i="4"/>
  <c r="N38" i="4" s="1"/>
  <c r="N70" i="1"/>
  <c r="N66" i="1"/>
  <c r="N59" i="1"/>
  <c r="N69" i="1" s="1"/>
  <c r="N43" i="1"/>
  <c r="N36" i="1"/>
  <c r="N38" i="1" s="1"/>
  <c r="K66" i="4"/>
  <c r="L66" i="4"/>
  <c r="M66" i="4"/>
  <c r="K70" i="4"/>
  <c r="L70" i="4"/>
  <c r="M70" i="4"/>
  <c r="H66" i="4"/>
  <c r="I66" i="4"/>
  <c r="J66" i="4"/>
  <c r="H70" i="4"/>
  <c r="I70" i="4"/>
  <c r="J70" i="4"/>
  <c r="G70" i="4"/>
  <c r="G66" i="4"/>
  <c r="K66" i="1"/>
  <c r="L66" i="1"/>
  <c r="M66" i="1"/>
  <c r="K70" i="1"/>
  <c r="L70" i="1"/>
  <c r="M70" i="1"/>
  <c r="H66" i="1"/>
  <c r="I66" i="1"/>
  <c r="J66" i="1"/>
  <c r="H70" i="1"/>
  <c r="I70" i="1"/>
  <c r="J70" i="1"/>
  <c r="G70" i="1"/>
  <c r="G66" i="1"/>
  <c r="M59" i="4"/>
  <c r="M67" i="4" s="1"/>
  <c r="L59" i="4"/>
  <c r="L67" i="4" s="1"/>
  <c r="K59" i="4"/>
  <c r="K67" i="4" s="1"/>
  <c r="J59" i="4"/>
  <c r="J67" i="4" s="1"/>
  <c r="I59" i="4"/>
  <c r="I67" i="4" s="1"/>
  <c r="H59" i="4"/>
  <c r="H67" i="4" s="1"/>
  <c r="G59" i="4"/>
  <c r="G69" i="4" s="1"/>
  <c r="M43" i="4"/>
  <c r="L43" i="4"/>
  <c r="K43" i="4"/>
  <c r="J43" i="4"/>
  <c r="I43" i="4"/>
  <c r="H43" i="4"/>
  <c r="G43" i="4"/>
  <c r="F43" i="4"/>
  <c r="E43" i="4"/>
  <c r="D43" i="4"/>
  <c r="C43" i="4"/>
  <c r="B43" i="4"/>
  <c r="J38" i="4"/>
  <c r="I38" i="4"/>
  <c r="H38" i="4"/>
  <c r="G38" i="4"/>
  <c r="F38" i="4"/>
  <c r="E38" i="4"/>
  <c r="E45" i="4" s="1"/>
  <c r="D38" i="4"/>
  <c r="C38" i="4"/>
  <c r="B38" i="4"/>
  <c r="M36" i="4"/>
  <c r="M38" i="4" s="1"/>
  <c r="M64" i="4" s="1"/>
  <c r="L36" i="4"/>
  <c r="L38" i="4" s="1"/>
  <c r="L64" i="4" s="1"/>
  <c r="K36" i="4"/>
  <c r="K38" i="4" s="1"/>
  <c r="K64" i="4" s="1"/>
  <c r="M59" i="1"/>
  <c r="M67" i="1" s="1"/>
  <c r="L59" i="1"/>
  <c r="L67" i="1" s="1"/>
  <c r="K59" i="1"/>
  <c r="K67" i="1" s="1"/>
  <c r="J59" i="1"/>
  <c r="J67" i="1" s="1"/>
  <c r="I59" i="1"/>
  <c r="I67" i="1" s="1"/>
  <c r="H59" i="1"/>
  <c r="H67" i="1" s="1"/>
  <c r="G59" i="1"/>
  <c r="G69" i="1" s="1"/>
  <c r="M43" i="1"/>
  <c r="L43" i="1"/>
  <c r="K43" i="1"/>
  <c r="J43" i="1"/>
  <c r="I43" i="1"/>
  <c r="H43" i="1"/>
  <c r="G43" i="1"/>
  <c r="F43" i="1"/>
  <c r="E43" i="1"/>
  <c r="D43" i="1"/>
  <c r="C43" i="1"/>
  <c r="B43" i="1"/>
  <c r="L38" i="1"/>
  <c r="K38" i="1"/>
  <c r="J38" i="1"/>
  <c r="I38" i="1"/>
  <c r="H38" i="1"/>
  <c r="G38" i="1"/>
  <c r="F38" i="1"/>
  <c r="E38" i="1"/>
  <c r="D38" i="1"/>
  <c r="C38" i="1"/>
  <c r="B38" i="1"/>
  <c r="M36" i="1"/>
  <c r="M38" i="1" s="1"/>
  <c r="M64" i="1" s="1"/>
  <c r="F45" i="1" l="1"/>
  <c r="H45" i="1"/>
  <c r="H63" i="1" s="1"/>
  <c r="I45" i="4"/>
  <c r="I63" i="4" s="1"/>
  <c r="G45" i="4"/>
  <c r="G63" i="4" s="1"/>
  <c r="D45" i="1"/>
  <c r="L45" i="1"/>
  <c r="L63" i="1" s="1"/>
  <c r="C45" i="4"/>
  <c r="D45" i="4"/>
  <c r="E45" i="1"/>
  <c r="F45" i="4"/>
  <c r="R63" i="4"/>
  <c r="R63" i="1"/>
  <c r="R65" i="1"/>
  <c r="G45" i="1"/>
  <c r="G63" i="1" s="1"/>
  <c r="I45" i="1"/>
  <c r="I63" i="1" s="1"/>
  <c r="H45" i="4"/>
  <c r="H63" i="4" s="1"/>
  <c r="J45" i="1"/>
  <c r="J63" i="1" s="1"/>
  <c r="B45" i="1"/>
  <c r="C45" i="1"/>
  <c r="K45" i="1"/>
  <c r="K63" i="1" s="1"/>
  <c r="B45" i="4"/>
  <c r="J45" i="4"/>
  <c r="J63" i="4" s="1"/>
  <c r="Q69" i="4"/>
  <c r="Q68" i="4"/>
  <c r="Q45" i="4"/>
  <c r="Q65" i="4" s="1"/>
  <c r="Q64" i="4"/>
  <c r="Q64" i="1"/>
  <c r="Q45" i="1"/>
  <c r="Q69" i="1"/>
  <c r="Q68" i="1"/>
  <c r="G65" i="4"/>
  <c r="G67" i="4"/>
  <c r="G68" i="4"/>
  <c r="J69" i="4"/>
  <c r="I69" i="4"/>
  <c r="H69" i="4"/>
  <c r="J68" i="4"/>
  <c r="I68" i="4"/>
  <c r="H68" i="4"/>
  <c r="I65" i="4"/>
  <c r="M69" i="4"/>
  <c r="L69" i="4"/>
  <c r="K69" i="4"/>
  <c r="M68" i="4"/>
  <c r="L68" i="4"/>
  <c r="K68" i="4"/>
  <c r="G65" i="1"/>
  <c r="G67" i="1"/>
  <c r="G68" i="1"/>
  <c r="J69" i="1"/>
  <c r="I69" i="1"/>
  <c r="H69" i="1"/>
  <c r="J68" i="1"/>
  <c r="I68" i="1"/>
  <c r="H68" i="1"/>
  <c r="H65" i="1"/>
  <c r="M69" i="1"/>
  <c r="L69" i="1"/>
  <c r="K69" i="1"/>
  <c r="M68" i="1"/>
  <c r="L68" i="1"/>
  <c r="K68" i="1"/>
  <c r="P67" i="4"/>
  <c r="P68" i="4"/>
  <c r="P64" i="4"/>
  <c r="P45" i="4"/>
  <c r="P67" i="1"/>
  <c r="P68" i="1"/>
  <c r="P64" i="1"/>
  <c r="P45" i="1"/>
  <c r="O45" i="4"/>
  <c r="O64" i="4"/>
  <c r="O68" i="4"/>
  <c r="O67" i="4"/>
  <c r="O45" i="1"/>
  <c r="O64" i="1"/>
  <c r="O68" i="1"/>
  <c r="O67" i="1"/>
  <c r="N45" i="4"/>
  <c r="N64" i="4"/>
  <c r="N68" i="4"/>
  <c r="N67" i="4"/>
  <c r="N45" i="1"/>
  <c r="N64" i="1"/>
  <c r="N68" i="1"/>
  <c r="N67" i="1"/>
  <c r="H64" i="4"/>
  <c r="F64" i="4"/>
  <c r="D64" i="4"/>
  <c r="I64" i="4"/>
  <c r="G64" i="4"/>
  <c r="E64" i="4"/>
  <c r="C64" i="4"/>
  <c r="J64" i="4"/>
  <c r="E64" i="1"/>
  <c r="C64" i="1"/>
  <c r="I64" i="1"/>
  <c r="G64" i="1"/>
  <c r="K64" i="1"/>
  <c r="D64" i="1"/>
  <c r="J64" i="1"/>
  <c r="H64" i="1"/>
  <c r="F64" i="1"/>
  <c r="L64" i="1"/>
  <c r="K45" i="4"/>
  <c r="L45" i="4"/>
  <c r="M45" i="4"/>
  <c r="B64" i="4"/>
  <c r="M45" i="1"/>
  <c r="B64" i="1"/>
  <c r="J65" i="1" l="1"/>
  <c r="L65" i="1"/>
  <c r="H65" i="4"/>
  <c r="J65" i="4"/>
  <c r="Q63" i="4"/>
  <c r="K65" i="1"/>
  <c r="I65" i="1"/>
  <c r="Q63" i="1"/>
  <c r="Q65" i="1"/>
  <c r="M63" i="4"/>
  <c r="M65" i="4"/>
  <c r="L63" i="4"/>
  <c r="L65" i="4"/>
  <c r="K63" i="4"/>
  <c r="K65" i="4"/>
  <c r="P63" i="4"/>
  <c r="P65" i="4"/>
  <c r="M63" i="1"/>
  <c r="M65" i="1"/>
  <c r="P63" i="1"/>
  <c r="P65" i="1"/>
  <c r="O65" i="4"/>
  <c r="O63" i="4"/>
  <c r="O65" i="1"/>
  <c r="O63" i="1"/>
  <c r="N65" i="4"/>
  <c r="N63" i="4"/>
  <c r="N65" i="1"/>
  <c r="N63" i="1"/>
</calcChain>
</file>

<file path=xl/sharedStrings.xml><?xml version="1.0" encoding="utf-8"?>
<sst xmlns="http://schemas.openxmlformats.org/spreadsheetml/2006/main" count="253" uniqueCount="140">
  <si>
    <t>Lønnsomhetsundersøkelse for fiskeflåten</t>
  </si>
  <si>
    <t>Bedriftsøkonomisk perspektiv</t>
  </si>
  <si>
    <t>Pelagiske fiskerier, kystfiskefartøy</t>
  </si>
  <si>
    <t>Gjennomsnitt per fartøy</t>
  </si>
  <si>
    <t>År:</t>
  </si>
  <si>
    <t>Driftskostnader:</t>
  </si>
  <si>
    <t>Produktavgift</t>
  </si>
  <si>
    <t>Strukturavgift</t>
  </si>
  <si>
    <t>Kontrollavgift</t>
  </si>
  <si>
    <t>Arbeidsgodtgjørelse til mannskap</t>
  </si>
  <si>
    <t>Kostnader til proviant</t>
  </si>
  <si>
    <t>Sosiale kostnader</t>
  </si>
  <si>
    <t>Pensjonstrekk</t>
  </si>
  <si>
    <t xml:space="preserve">Avskrivning fartøy </t>
  </si>
  <si>
    <t>Avskrivninger fisketillatelser</t>
  </si>
  <si>
    <t>Drivstoff</t>
  </si>
  <si>
    <t>Agn, is, salt og emballasje</t>
  </si>
  <si>
    <t>Vedlikehold fartøy</t>
  </si>
  <si>
    <t>Vedlikehold/nyanskaffelser redskap</t>
  </si>
  <si>
    <t>Forsikring fartøy</t>
  </si>
  <si>
    <t>Andre forsikringer</t>
  </si>
  <si>
    <t>Andre kostnader</t>
  </si>
  <si>
    <t>Sum driftskostnader</t>
  </si>
  <si>
    <t>Driftsresultat</t>
  </si>
  <si>
    <t>Driftsmargin (%)</t>
  </si>
  <si>
    <t>Rentesub./kontraheringstilsk.</t>
  </si>
  <si>
    <t>Finansinntekter</t>
  </si>
  <si>
    <t>Finanskostnader</t>
  </si>
  <si>
    <t>Netto finansposter</t>
  </si>
  <si>
    <t>Balansestørrelser:</t>
  </si>
  <si>
    <t>Fisketillatelser</t>
  </si>
  <si>
    <t>Fiskefartøy</t>
  </si>
  <si>
    <t>Andre anleggsmidler</t>
  </si>
  <si>
    <t>Sum anleggsmidler</t>
  </si>
  <si>
    <t>Sum omløpsmidler</t>
  </si>
  <si>
    <t>Sum eiendeler</t>
  </si>
  <si>
    <t>Egenkapital</t>
  </si>
  <si>
    <t>Langsiktig gjeld</t>
  </si>
  <si>
    <t>Kortsiktig gjeld</t>
  </si>
  <si>
    <t>Sum egenkapital og gjeld</t>
  </si>
  <si>
    <t>Totalkapitalrentabilitet (%)</t>
  </si>
  <si>
    <t>Driftsdøgn</t>
  </si>
  <si>
    <t>Antall fartøy i utvalg</t>
  </si>
  <si>
    <t>Antall fartøy i populasjon</t>
  </si>
  <si>
    <t>Lønnsomhetsundersøkelse for fiskeflåten - Kystfiskefartøy og havfiskefartøy</t>
  </si>
  <si>
    <t>Veid gjennomsnitt per fartøy - som vekter har en benyttet antall fartøy i massen</t>
  </si>
  <si>
    <t>Tidsserie:</t>
  </si>
  <si>
    <t>Endringer i metode/underliggende forutsetninger</t>
  </si>
  <si>
    <t>Ny utvalgsplan og estimeringsmetode</t>
  </si>
  <si>
    <t>1980-2001</t>
  </si>
  <si>
    <t>Endringer i populasjonen</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</si>
  <si>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</si>
  <si>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</si>
  <si>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Endring fra samfunnsøkonomisk perspektiv til bedriftsøkonomisk perspektiv</t>
  </si>
  <si>
    <t>Definisjoner</t>
  </si>
  <si>
    <t>Driftsinntekter</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</si>
  <si>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</si>
  <si>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</si>
  <si>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</si>
  <si>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Agn, is salt og emballasje</t>
  </si>
  <si>
    <t>Her inngår kostnader til agn, konservering av fisk og emballasje.</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</si>
  <si>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</si>
  <si>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Vedlikehold/nyanskaffelse redskap</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</si>
  <si>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</si>
  <si>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</si>
  <si>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</si>
  <si>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</si>
  <si>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Driftsresultatet er resultatet av driftsaktivitetene til fartøyet; differansen mellom driftsinntektene og sum driftskostnader.</t>
  </si>
  <si>
    <t>Driftsmargin</t>
  </si>
  <si>
    <t>Dette nøkkeltallet viser hvor mye som tjenes på hver 100 kr solgt (Driftsresultat*100%/Driftsinntekter).</t>
  </si>
  <si>
    <t>Rentesubsidier/Kontraheringstilskudd</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</si>
  <si>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</si>
  <si>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</si>
  <si>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</si>
  <si>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</si>
  <si>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t>
  </si>
  <si>
    <t>Ordinært resultat før skatt er driftsresultatet tillagt netto finansposter. Denne resultatstørrelsen tar hensyn til bedriftens finansiering, og gir dermed et bilde av den ordinære inntjeningen i året.</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</si>
  <si>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</si>
  <si>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</si>
  <si>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I andre varige driftsmidler inkluderes blant annet redskap, hjelpebåt, sjøbod, kai, transportmidler og langsiktige plasseringer i aksjer og andeler.</t>
  </si>
  <si>
    <t>Sum anleggsmidler er summen av "Fiskefartøy", "Fisketillatelser" og "Andre anleggsmidler".</t>
  </si>
  <si>
    <t xml:space="preserve">Sum omløpsmidler består av kontanter, bankinnskudd, kortsiktig plassering av aksjer og andeler, varelager og beholdning av bunkers, proviant emballasje mv. </t>
  </si>
  <si>
    <t>Sum eiendeler er summen av anleggsmidler og omløpsmidler.</t>
  </si>
  <si>
    <t>Egenkapitalen er differansen mellom sum eiendeler og summen av kortsiktig og langsiktig gjeld.</t>
  </si>
  <si>
    <t xml:space="preserve">Fartøyenes langsiktige gjeld (pantegjeld, utsatt skatt osv.). </t>
  </si>
  <si>
    <t>Fartøyenes kortsiktige gjeld (driftskreditt, leverandørgjeld, skyldig merverdi- og investeringsavgift osv.).</t>
  </si>
  <si>
    <t>Sum egenkapital og gjeld er summen av "Egenkapital", "Kortsiktig gjeld" og "Langsiktig gjeld".</t>
  </si>
  <si>
    <t>Antall driftsdøgn</t>
  </si>
  <si>
    <t>Antall fartøy i utvalg er antall fartøy som resultatene i lønnsomhetsundersøkelsen er basert på. Se "Merknader - metodiske endringer" vedrørende endring i utvalgsmetode.</t>
  </si>
  <si>
    <t>Antall fartøy i populasjon. Kriteriene for fastsettelse av populasjonen er endret over tid, se "Merknader - metodiske endringer" vedrørende endringer i populasjonen.</t>
  </si>
  <si>
    <t>Pelagiske fiskerier, havfiskefartøy</t>
  </si>
  <si>
    <t>Nøkkeltall:</t>
  </si>
  <si>
    <t>Egenkapitalrentabilitet (%)</t>
  </si>
  <si>
    <t>Likviditetsgrad 1 (%)</t>
  </si>
  <si>
    <t>Egenkapitalandel (%)</t>
  </si>
  <si>
    <t>Andel langsiktig gjeld (%)</t>
  </si>
  <si>
    <t>Andel kortsiktig gjeld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</si>
  <si>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</si>
  <si>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</si>
  <si>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</si>
  <si>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</si>
  <si>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</si>
  <si>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</si>
  <si>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Nøkkeltallet sier noe om hvordan anleggsmidlene er finansiert (Anleggsmidler*100%/(Langsiktig gjeld+Egenkapital)). Dersom prosenten er mindre enn 100 indikerer dette at langsiktig gjeld og egenkapital fullt ut finansierer anleggsmidlene.</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</si>
  <si>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</si>
  <si>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Undersøkelsen har gjennomgått flere metodiske endringer
som kan ha betydning ved bruk av tallmaterialet for enkelte formål (se "Merknader - metodiske endringer")</t>
  </si>
  <si>
    <t>Resultatregnskap (kr):</t>
  </si>
  <si>
    <t>Balansestørrelser (kr):</t>
  </si>
  <si>
    <t xml:space="preserve">Totalkapitalrentabilitet gir uttrykk for avkastningen til totalkapitalen i virksomheten (("Ordinært resultat før skatt"+"Finanskostnader")*100%/Totalkapital). Totalkapitalen er lik "Sum eiendeler". </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</si>
  <si>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</si>
  <si>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</si>
  <si>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Endringer i fartøygruppering</t>
  </si>
  <si>
    <t>Det er opprettet en ny fartøygruppe, fartøygruppe 14 "Havgående krabbefartøy". Fartøygruppen består av fartøy over 28 m st.l. som fisker etter snø- og kongekrabbe. Fartøygruppen sorterer under bunnfiskerier.</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</si>
  <si>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</si>
  <si>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</si>
  <si>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</si>
  <si>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</si>
  <si>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</si>
  <si>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</si>
  <si>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</si>
  <si>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</si>
  <si>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Endringer i fartøygruppering og størrelsesgruppering</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</si>
  <si>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</si>
  <si>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Endringer i populasjonen, fartøygrupperinger og størrelsesgruppering</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</si>
  <si>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</si>
  <si>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</si>
  <si>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</si>
  <si>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1998-</t>
  </si>
  <si>
    <t>Lagsavgift</t>
  </si>
  <si>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</si>
  <si>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</si>
  <si>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</si>
  <si>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</si>
  <si>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</si>
  <si>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</si>
  <si>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</si>
  <si>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</si>
  <si>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</si>
  <si>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 xml:space="preserve"> </t>
  </si>
  <si>
    <t>Oppdatert pr. 28.11.2024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</si>
</sst>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0.0;[Red]\-#,##0.0"/>
    <numFmt numFmtId="166" formatCode="#,##0.0"/>
  </numFmts>
  <fonts count="25" x14ac:knownFonts="1">
    <font>
      <sz val="10"/>
      <name val="Arial"/>
      <family val="2"/>
    </font>
    <font>
      <sz val="10"/>
      <name val="Arial"/>
      <family val="2"/>
    </font>
    <font>
      <sz val="10"/>
      <name val="Arial"/>
      <family val="2"/>
    </font>
    <font>
      <sz val="10"/>
      <name val="Arial"/>
      <family val="2"/>
    </font>
    <font>
      <sz val="10"/>
      <color theme="1"/>
      <name val="Arial"/>
      <family val="2"/>
    </font>
    <font>
      <sz val="16"/>
      <color rgb="FF14406B"/>
      <name val="Arial"/>
      <family val="2"/>
    </font>
    <font>
      <sz val="8"/>
      <name val="Arial"/>
      <family val="2"/>
    </font>
    <font>
      <b/>
      <sz val="14"/>
      <name val="Arial"/>
      <family val="2"/>
    </font>
    <font>
      <sz val="14"/>
      <color rgb="FF14406B"/>
      <name val="Arial"/>
      <family val="2"/>
    </font>
    <font>
      <sz val="9"/>
      <name val="Arial"/>
      <family val="2"/>
    </font>
    <font>
      <b/>
      <sz val="9"/>
      <name val="Arial"/>
      <family val="2"/>
    </font>
    <font>
      <b/>
      <sz val="9"/>
      <color theme="0"/>
      <name val="Arial"/>
      <family val="2"/>
    </font>
    <font>
      <sz val="11"/>
      <color rgb="FF14406B"/>
      <name val="Arial"/>
      <family val="2"/>
    </font>
    <font>
      <sz val="9"/>
      <color rgb="FFFF0000"/>
      <name val="Arial"/>
      <family val="2"/>
    </font>
    <font>
      <sz val="8"/>
      <color rgb="FFFF0000"/>
      <name val="Arial"/>
      <family val="2"/>
    </font>
    <font>
      <b/>
      <sz val="9"/>
      <color rgb="FFFF0000"/>
      <name val="Arial"/>
      <family val="2"/>
    </font>
    <font>
      <b/>
      <sz val="10"/>
      <name val="Arial"/>
      <family val="2"/>
    </font>
    <font>
      <u/>
      <sz val="10"/>
      <name val="Arial"/>
      <family val="2"/>
    </font>
    <font>
      <b/>
      <sz val="10"/>
      <color theme="1"/>
      <name val="Arial"/>
      <family val="2"/>
    </font>
    <font>
      <sz val="14"/>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1">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0" fontId="2" fillId="0" borderId="0"/>
    <xf numFmtId="0" fontId="3" fillId="0" borderId="0"/>
  </cellStyleXfs>
  <cellXfs count="112">
    <xf numFmtId="0" fontId="0" fillId="0" borderId="0" xfId="0"/>
    <xf numFmtId="0" fontId="5" fillId="0" borderId="0" xfId="0" applyFont="1"/>
    <xf numFmtId="0" fontId="6" fillId="0" borderId="0" xfId="0" applyFont="1"/>
    <xf numFmtId="0" fontId="7" fillId="0" borderId="0" xfId="0" applyFont="1"/>
    <xf numFmtId="0" fontId="8" fillId="0" borderId="0" xfId="0" applyFont="1" applyAlignment="1"/>
    <xf numFmtId="0" fontId="9" fillId="0" borderId="0" xfId="0" applyFont="1"/>
    <xf numFmtId="0" fontId="9" fillId="0" borderId="0" xfId="0" applyFont="1" applyAlignment="1">
      <alignment vertical="center"/>
    </xf>
    <xf numFmtId="0" fontId="0" fillId="0" borderId="0" xfId="0" applyFont="1"/>
    <xf numFmtId="0" fontId="10" fillId="0" borderId="0" xfId="0" applyFont="1" applyAlignment="1">
      <alignment wrapText="1"/>
    </xf>
    <xf numFmtId="0" fontId="11" fillId="2" borderId="1" xfId="0" applyFont="1" applyFill="1" applyBorder="1"/>
    <xf numFmtId="0" fontId="10" fillId="0" borderId="0" xfId="0" applyFont="1" applyFill="1" applyBorder="1"/>
    <xf numFmtId="1" fontId="10" fillId="0" borderId="0" xfId="0" applyNumberFormat="1" applyFont="1" applyFill="1" applyBorder="1" applyAlignment="1">
      <alignment horizontal="right"/>
    </xf>
    <xf numFmtId="1" fontId="12" fillId="0" borderId="0" xfId="0" applyNumberFormat="1" applyFont="1" applyAlignment="1">
      <alignment horizontal="left" vertical="center"/>
    </xf>
    <xf numFmtId="1" fontId="10" fillId="0" borderId="0" xfId="0" applyNumberFormat="1" applyFont="1" applyFill="1" applyAlignment="1">
      <alignment horizontal="right"/>
    </xf>
    <xf numFmtId="0" fontId="10" fillId="0" borderId="0" xfId="0" applyFont="1" applyAlignment="1">
      <alignment vertical="center"/>
    </xf>
    <xf numFmtId="3" fontId="10" fillId="0" borderId="0" xfId="0" applyNumberFormat="1" applyFont="1"/>
    <xf numFmtId="0" fontId="10" fillId="0" borderId="0" xfId="0" applyFont="1"/>
    <xf numFmtId="3" fontId="9" fillId="0" borderId="0" xfId="0" applyNumberFormat="1" applyFont="1"/>
    <xf numFmtId="0" fontId="9" fillId="0" borderId="0" xfId="1" applyFont="1"/>
    <xf numFmtId="3" fontId="10" fillId="0" borderId="1" xfId="0" applyNumberFormat="1" applyFont="1" applyBorder="1"/>
    <xf numFmtId="164" fontId="10" fillId="0" borderId="0" xfId="0" applyNumberFormat="1" applyFont="1"/>
    <xf numFmtId="164" fontId="9" fillId="0" borderId="0" xfId="0" applyNumberFormat="1" applyFont="1"/>
    <xf numFmtId="166" fontId="13" fillId="0" borderId="0" xfId="0" applyNumberFormat="1" applyFont="1"/>
    <xf numFmtId="3" fontId="13" fillId="0" borderId="0" xfId="0" applyNumberFormat="1" applyFont="1"/>
    <xf numFmtId="0" fontId="12" fillId="0" borderId="0" xfId="0" applyFont="1" applyBorder="1"/>
    <xf numFmtId="0" fontId="10" fillId="0" borderId="0" xfId="1" applyFont="1"/>
    <xf numFmtId="3" fontId="10" fillId="0" borderId="0" xfId="0" applyNumberFormat="1" applyFont="1" applyBorder="1"/>
    <xf numFmtId="0" fontId="12" fillId="0" borderId="0" xfId="0" applyFont="1"/>
    <xf numFmtId="165" fontId="9" fillId="0" borderId="0" xfId="0" applyNumberFormat="1" applyFont="1"/>
    <xf numFmtId="165" fontId="9" fillId="0" borderId="0" xfId="0" applyNumberFormat="1" applyFont="1" applyBorder="1"/>
    <xf numFmtId="1" fontId="10" fillId="0" borderId="0" xfId="0" applyNumberFormat="1" applyFont="1"/>
    <xf numFmtId="0" fontId="10" fillId="2" borderId="0" xfId="0" applyFont="1" applyFill="1" applyBorder="1"/>
    <xf numFmtId="0" fontId="14" fillId="0" borderId="0" xfId="0" applyFont="1"/>
    <xf numFmtId="3" fontId="10" fillId="0" borderId="0" xfId="0" applyNumberFormat="1" applyFont="1" applyAlignment="1">
      <alignment vertical="top"/>
    </xf>
    <xf numFmtId="0" fontId="13" fillId="0" borderId="0" xfId="0" applyFont="1"/>
    <xf numFmtId="166" fontId="9" fillId="0" borderId="0" xfId="0" applyNumberFormat="1" applyFont="1"/>
    <xf numFmtId="3" fontId="15" fillId="0" borderId="1" xfId="0" applyNumberFormat="1" applyFont="1" applyBorder="1"/>
    <xf numFmtId="3" fontId="15" fillId="0" borderId="0" xfId="0" applyNumberFormat="1" applyFont="1" applyBorder="1"/>
    <xf numFmtId="165" fontId="9" fillId="0" borderId="0" xfId="0" applyNumberFormat="1" applyFont="1" applyAlignment="1">
      <alignment horizontal="right"/>
    </xf>
    <xf numFmtId="165" fontId="13" fillId="0" borderId="0" xfId="0" applyNumberFormat="1" applyFont="1"/>
    <xf numFmtId="0" fontId="5" fillId="0" borderId="0" xfId="2" applyFont="1"/>
    <xf numFmtId="0" fontId="1" fillId="0" borderId="0" xfId="2" applyFont="1"/>
    <xf numFmtId="0" fontId="7" fillId="0" borderId="0" xfId="2" applyFont="1"/>
    <xf numFmtId="0" fontId="12" fillId="0" borderId="0" xfId="1" applyFont="1"/>
    <xf numFmtId="0" fontId="1" fillId="0" borderId="0" xfId="1" applyFont="1"/>
    <xf numFmtId="0" fontId="16" fillId="0" borderId="0" xfId="1" applyFont="1"/>
    <xf numFmtId="0" fontId="16" fillId="0" borderId="2" xfId="1" applyFont="1" applyBorder="1" applyAlignment="1">
      <alignment vertical="top"/>
    </xf>
    <xf numFmtId="0" fontId="1" fillId="0" borderId="3" xfId="1" applyFont="1" applyBorder="1" applyAlignment="1">
      <alignment vertical="top" wrapText="1"/>
    </xf>
    <xf numFmtId="0" fontId="16" fillId="0" borderId="5" xfId="1" applyFont="1" applyBorder="1" applyAlignment="1">
      <alignment horizontal="right" vertical="top"/>
    </xf>
    <xf numFmtId="0" fontId="1" fillId="0" borderId="6" xfId="1" applyFont="1" applyBorder="1" applyAlignment="1">
      <alignment vertical="top"/>
    </xf>
    <xf numFmtId="1" fontId="16" fillId="0" borderId="5" xfId="1" applyNumberFormat="1" applyFont="1" applyBorder="1" applyAlignment="1">
      <alignment vertical="top"/>
    </xf>
    <xf numFmtId="0" fontId="1" fillId="0" borderId="0" xfId="1" applyFont="1" applyAlignment="1">
      <alignment wrapText="1"/>
    </xf>
    <xf numFmtId="0" fontId="1" fillId="0" borderId="6" xfId="1" applyFont="1" applyBorder="1" applyAlignment="1">
      <alignment vertical="top" wrapText="1"/>
    </xf>
    <xf numFmtId="0" fontId="16" fillId="0" borderId="5" xfId="1" applyFont="1" applyBorder="1" applyAlignment="1">
      <alignment vertical="top"/>
    </xf>
    <xf numFmtId="0" fontId="1" fillId="0" borderId="0" xfId="3" applyFont="1"/>
    <xf numFmtId="0" fontId="16" fillId="0" borderId="5" xfId="1" applyFont="1" applyFill="1" applyBorder="1" applyAlignment="1">
      <alignment vertical="top"/>
    </xf>
    <xf numFmtId="0" fontId="18" fillId="0" borderId="17" xfId="1" applyFont="1" applyBorder="1" applyAlignment="1">
      <alignment vertical="top"/>
    </xf>
    <xf numFmtId="0" fontId="4" fillId="0" borderId="6" xfId="1" applyFont="1" applyBorder="1" applyAlignment="1">
      <alignment vertical="top"/>
    </xf>
    <xf numFmtId="0" fontId="16" fillId="0" borderId="16" xfId="1" applyFont="1" applyBorder="1" applyAlignment="1">
      <alignment vertical="top"/>
    </xf>
    <xf numFmtId="0" fontId="4" fillId="0" borderId="9" xfId="1" applyFont="1" applyBorder="1" applyAlignment="1">
      <alignment vertical="top"/>
    </xf>
    <xf numFmtId="0" fontId="5" fillId="0" borderId="0" xfId="1" applyFont="1"/>
    <xf numFmtId="0" fontId="19" fillId="0" borderId="0" xfId="1" applyFont="1"/>
    <xf numFmtId="0" fontId="18" fillId="0" borderId="2" xfId="1" applyFont="1" applyBorder="1" applyAlignment="1">
      <alignment vertical="top"/>
    </xf>
    <xf numFmtId="0" fontId="18" fillId="0" borderId="5" xfId="1" applyFont="1" applyBorder="1" applyAlignment="1">
      <alignment vertical="top"/>
    </xf>
    <xf numFmtId="0" fontId="18" fillId="0" borderId="10" xfId="1" applyFont="1" applyBorder="1" applyAlignment="1">
      <alignment vertical="top"/>
    </xf>
    <xf numFmtId="0" fontId="20" fillId="0" borderId="0" xfId="1" applyFont="1"/>
    <xf numFmtId="0" fontId="21" fillId="0" borderId="10" xfId="1" applyFont="1" applyBorder="1" applyAlignment="1">
      <alignment vertical="top"/>
    </xf>
    <xf numFmtId="165" fontId="18" fillId="0" borderId="5" xfId="1" applyNumberFormat="1" applyFont="1" applyBorder="1" applyAlignment="1">
      <alignment vertical="top"/>
    </xf>
    <xf numFmtId="0" fontId="4" fillId="0" borderId="5" xfId="1" applyFont="1" applyBorder="1" applyAlignment="1">
      <alignment vertical="top"/>
    </xf>
    <xf numFmtId="0" fontId="18" fillId="0" borderId="8" xfId="1" applyFont="1" applyBorder="1" applyAlignment="1">
      <alignment vertical="top"/>
    </xf>
    <xf numFmtId="0" fontId="17" fillId="0" borderId="0" xfId="1" applyFont="1"/>
    <xf numFmtId="0" fontId="23" fillId="0" borderId="0" xfId="0" applyFont="1" applyAlignment="1">
      <alignment horizontal="left"/>
    </xf>
    <xf numFmtId="0" fontId="1" fillId="0" borderId="0" xfId="1"/>
    <xf numFmtId="0" fontId="1" fillId="0" borderId="0" xfId="1" applyAlignment="1">
      <alignment wrapText="1"/>
    </xf>
    <xf numFmtId="3" fontId="6" fillId="0" borderId="0" xfId="0" applyNumberFormat="1" applyFont="1"/>
    <xf numFmtId="0" fontId="9" fillId="0" borderId="0" xfId="0" applyFont="1" applyBorder="1"/>
    <xf numFmtId="0" fontId="10" fillId="0" borderId="0" xfId="0" applyFont="1" applyBorder="1"/>
    <xf numFmtId="0" fontId="1" fillId="0" borderId="14" xfId="1" applyFont="1" applyBorder="1" applyAlignment="1">
      <alignment horizontal="left" vertical="top" wrapText="1"/>
    </xf>
    <xf numFmtId="0" fontId="1" fillId="0" borderId="1" xfId="1" applyFont="1" applyBorder="1" applyAlignment="1">
      <alignment horizontal="left" vertical="top" wrapText="1"/>
    </xf>
    <xf numFmtId="0" fontId="1" fillId="0" borderId="15" xfId="1" applyFont="1" applyBorder="1" applyAlignment="1">
      <alignment horizontal="left" vertical="top" wrapText="1"/>
    </xf>
    <xf numFmtId="0" fontId="4" fillId="0" borderId="14" xfId="1" applyFont="1" applyBorder="1" applyAlignment="1">
      <alignment horizontal="left" vertical="top" wrapText="1"/>
    </xf>
    <xf numFmtId="0" fontId="4" fillId="0" borderId="1" xfId="1" applyFont="1" applyBorder="1" applyAlignment="1">
      <alignment horizontal="left" vertical="top" wrapText="1"/>
    </xf>
    <xf numFmtId="0" fontId="4" fillId="0" borderId="15" xfId="1" applyFont="1" applyBorder="1" applyAlignment="1">
      <alignment horizontal="left" vertical="top" wrapText="1"/>
    </xf>
    <xf numFmtId="0" fontId="1" fillId="0" borderId="18" xfId="1" applyFont="1" applyBorder="1" applyAlignment="1">
      <alignment horizontal="left" vertical="top" wrapText="1"/>
    </xf>
    <xf numFmtId="0" fontId="1" fillId="0" borderId="19" xfId="1" applyFont="1" applyBorder="1" applyAlignment="1">
      <alignment horizontal="left" vertical="top" wrapText="1"/>
    </xf>
    <xf numFmtId="0" fontId="1" fillId="0" borderId="20" xfId="1" applyFont="1" applyBorder="1" applyAlignment="1">
      <alignment horizontal="left" vertical="top" wrapText="1"/>
    </xf>
    <xf numFmtId="0" fontId="1" fillId="0" borderId="3" xfId="1" applyFont="1" applyBorder="1" applyAlignment="1">
      <alignment vertical="top" wrapText="1"/>
    </xf>
    <xf numFmtId="0" fontId="1" fillId="0" borderId="4" xfId="1" applyFont="1" applyBorder="1" applyAlignment="1">
      <alignment vertical="top" wrapText="1"/>
    </xf>
    <xf numFmtId="0" fontId="1" fillId="0" borderId="6" xfId="1" applyFont="1" applyBorder="1" applyAlignment="1">
      <alignment vertical="top" wrapText="1"/>
    </xf>
    <xf numFmtId="0" fontId="1" fillId="0" borderId="7" xfId="1" applyFont="1" applyBorder="1" applyAlignment="1">
      <alignment vertical="top" wrapText="1"/>
    </xf>
    <xf numFmtId="0" fontId="1" fillId="0" borderId="6" xfId="1" applyBorder="1" applyAlignment="1">
      <alignment vertical="top" wrapText="1"/>
    </xf>
    <xf numFmtId="0" fontId="1" fillId="0" borderId="7" xfId="1" applyBorder="1" applyAlignment="1">
      <alignment vertical="top" wrapText="1"/>
    </xf>
    <xf numFmtId="0" fontId="1" fillId="0" borderId="11" xfId="1" applyBorder="1" applyAlignment="1">
      <alignment vertical="top" wrapText="1"/>
    </xf>
    <xf numFmtId="0" fontId="1" fillId="0" borderId="12" xfId="1" applyBorder="1" applyAlignment="1">
      <alignment vertical="top" wrapText="1"/>
    </xf>
    <xf numFmtId="0" fontId="1" fillId="0" borderId="9" xfId="1" applyBorder="1" applyAlignment="1">
      <alignment vertical="top" wrapText="1"/>
    </xf>
    <xf numFmtId="0" fontId="1" fillId="0" borderId="13" xfId="1" applyBorder="1" applyAlignment="1">
      <alignment vertical="top" wrapText="1"/>
    </xf>
    <xf numFmtId="0" fontId="1" fillId="0" borderId="14" xfId="1" applyBorder="1" applyAlignment="1">
      <alignment horizontal="center" vertical="top" wrapText="1"/>
    </xf>
    <xf numFmtId="0" fontId="1" fillId="0" borderId="1" xfId="1" applyBorder="1" applyAlignment="1">
      <alignment horizontal="center" vertical="top" wrapText="1"/>
    </xf>
    <xf numFmtId="0" fontId="1" fillId="0" borderId="15" xfId="1" applyBorder="1" applyAlignment="1">
      <alignment horizontal="center" vertical="top" wrapText="1"/>
    </xf>
    <xf numFmtId="0" fontId="4" fillId="0" borderId="14"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15" xfId="1" applyFont="1" applyBorder="1" applyAlignment="1" applyProtection="1">
      <alignment horizontal="left" vertical="top" wrapText="1"/>
      <protection locked="0"/>
    </xf>
    <xf numFmtId="0" fontId="4" fillId="0" borderId="6" xfId="1" applyFont="1" applyBorder="1" applyAlignment="1">
      <alignment vertical="top" wrapText="1"/>
    </xf>
    <xf numFmtId="0" fontId="4" fillId="0" borderId="7" xfId="1" applyFont="1" applyBorder="1" applyAlignment="1">
      <alignment vertical="top" wrapText="1"/>
    </xf>
    <xf numFmtId="0" fontId="1" fillId="0" borderId="3" xfId="1" applyBorder="1" applyAlignment="1">
      <alignment vertical="top" wrapText="1"/>
    </xf>
    <xf numFmtId="0" fontId="1" fillId="0" borderId="4" xfId="1" applyBorder="1" applyAlignment="1">
      <alignment vertical="top" wrapText="1"/>
    </xf>
    <xf numFmtId="0" fontId="1" fillId="0" borderId="14" xfId="1" applyBorder="1" applyAlignment="1">
      <alignment vertical="top" wrapText="1"/>
    </xf>
    <xf numFmtId="0" fontId="1" fillId="0" borderId="1" xfId="1" applyBorder="1" applyAlignment="1">
      <alignment vertical="top" wrapText="1"/>
    </xf>
    <xf numFmtId="0" fontId="1" fillId="0" borderId="15" xfId="1" applyBorder="1" applyAlignment="1">
      <alignment vertical="top" wrapText="1"/>
    </xf>
    <xf numFmtId="0" fontId="1" fillId="0" borderId="14" xfId="1" applyBorder="1" applyAlignment="1">
      <alignment horizontal="left" vertical="top" wrapText="1"/>
    </xf>
    <xf numFmtId="0" fontId="1" fillId="0" borderId="1" xfId="1" applyBorder="1" applyAlignment="1">
      <alignment horizontal="left" vertical="top" wrapText="1"/>
    </xf>
    <xf numFmtId="0" fontId="1" fillId="0" borderId="15" xfId="1" applyBorder="1" applyAlignment="1">
      <alignment horizontal="left" vertical="top" wrapText="1"/>
    </xf>
  </cellXfs>
  <cellStyles count="4">
    <cellStyle name="Normal" xfId="0" builtinId="0"/>
    <cellStyle name="Normal 2" xfId="1" xr:uid="{00000000-0005-0000-0000-000001000000}"/>
    <cellStyle name="Normal 3" xfId="2" xr:uid="{00000000-0005-0000-0000-000002000000}"/>
    <cellStyle name="Normal 3 2" xfId="3" xr:uid="{00000000-0005-0000-0000-000003000000}"/>
  </cellStyles>
  <dxfs count="0"/>
  <tableStyles count="0" defaultTableStyle="TableStyleMedium9" defaultPivotStyle="PivotStyleLight16"/>
  <colors>
    <mruColors>
      <color rgb="FF14406B"/>
      <color rgb="FFCBD7ED"/>
      <color rgb="FF003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7"/>
  <sheetViews>
    <sheetView tabSelected="1" workbookViewId="0">
      <pane xSplit="1" ySplit="12" topLeftCell="B13" activePane="bottomRight" state="frozen"/>
      <selection pane="topRight" activeCell="B1" sqref="B1"/>
      <selection pane="bottomLeft" activeCell="A12" sqref="A12"/>
      <selection pane="bottomRight"/>
    </sheetView>
  </sheetViews>
  <sheetFormatPr baseColWidth="10" defaultColWidth="9.140625" defaultRowHeight="11.25" x14ac:dyDescent="0.2"/>
  <cols>
    <col min="1" max="1" width="62.85546875" style="2" customWidth="1"/>
    <col min="2" max="7" width="11.85546875" style="2" customWidth="1"/>
    <col min="8" max="19" width="12.7109375" style="2" customWidth="1"/>
    <col min="20" max="27" width="14" style="2" customWidth="1"/>
    <col min="28" max="16384" width="9.140625" style="2"/>
  </cols>
  <sheetData>
    <row r="1" spans="1:34" ht="20.25" x14ac:dyDescent="0.3">
      <c r="A1" s="1" t="s">
        <v>0</v>
      </c>
    </row>
    <row r="2" spans="1:34" ht="12.75" customHeight="1" x14ac:dyDescent="0.25">
      <c r="A2" s="3"/>
    </row>
    <row r="3" spans="1:34" ht="19.5" customHeight="1" x14ac:dyDescent="0.25">
      <c r="A3" s="4" t="s">
        <v>2</v>
      </c>
    </row>
    <row r="4" spans="1:34" ht="19.5" customHeight="1" x14ac:dyDescent="0.2">
      <c r="A4" s="71" t="s">
        <v>132</v>
      </c>
    </row>
    <row r="5" spans="1:34" ht="11.25" customHeight="1" x14ac:dyDescent="0.2"/>
    <row r="6" spans="1:34" ht="12.75" customHeight="1" x14ac:dyDescent="0.2">
      <c r="A6" s="5" t="s">
        <v>1</v>
      </c>
    </row>
    <row r="7" spans="1:34" ht="12.75" customHeight="1" x14ac:dyDescent="0.2">
      <c r="A7" s="5" t="s">
        <v>3</v>
      </c>
    </row>
    <row r="8" spans="1:34" ht="12.75" customHeight="1" x14ac:dyDescent="0.2">
      <c r="A8" s="5" t="s">
        <v>137</v>
      </c>
    </row>
    <row r="9" spans="1:34" s="7" customFormat="1" ht="12.75" customHeight="1" x14ac:dyDescent="0.2">
      <c r="A9" s="6" t="s">
        <v>139</v>
      </c>
      <c r="B9" s="2"/>
      <c r="C9" s="2"/>
      <c r="D9" s="2"/>
      <c r="E9" s="2"/>
      <c r="F9" s="2"/>
      <c r="G9" s="2"/>
      <c r="H9" s="2"/>
      <c r="I9" s="2"/>
      <c r="J9" s="2"/>
      <c r="K9" s="2"/>
      <c r="L9" s="2"/>
      <c r="M9" s="2"/>
      <c r="N9" s="2"/>
      <c r="O9" s="2"/>
      <c r="P9" s="2"/>
    </row>
    <row r="10" spans="1:34" ht="37.15" customHeight="1" x14ac:dyDescent="0.2">
      <c r="A10" s="8" t="s">
        <v>105</v>
      </c>
    </row>
    <row r="12" spans="1:34" s="11" customFormat="1" ht="13.5" customHeight="1" x14ac:dyDescent="0.2">
      <c r="A12" s="9" t="s">
        <v>4</v>
      </c>
      <c r="B12" s="9">
        <v>1998</v>
      </c>
      <c r="C12" s="9">
        <v>1999</v>
      </c>
      <c r="D12" s="9">
        <v>2000</v>
      </c>
      <c r="E12" s="9">
        <v>2001</v>
      </c>
      <c r="F12" s="9">
        <v>2002</v>
      </c>
      <c r="G12" s="9">
        <v>2003</v>
      </c>
      <c r="H12" s="9">
        <v>2004</v>
      </c>
      <c r="I12" s="9">
        <v>2005</v>
      </c>
      <c r="J12" s="9">
        <v>2006</v>
      </c>
      <c r="K12" s="9">
        <v>2007</v>
      </c>
      <c r="L12" s="9">
        <v>2008</v>
      </c>
      <c r="M12" s="9">
        <v>2009</v>
      </c>
      <c r="N12" s="9">
        <v>2010</v>
      </c>
      <c r="O12" s="9">
        <v>2011</v>
      </c>
      <c r="P12" s="9">
        <v>2012</v>
      </c>
      <c r="Q12" s="9">
        <v>2013</v>
      </c>
      <c r="R12" s="9">
        <v>2014</v>
      </c>
      <c r="S12" s="9">
        <v>2015</v>
      </c>
      <c r="T12" s="9">
        <v>2016</v>
      </c>
      <c r="U12" s="9">
        <v>2017</v>
      </c>
      <c r="V12" s="9">
        <v>2018</v>
      </c>
      <c r="W12" s="9">
        <v>2019</v>
      </c>
      <c r="X12" s="9">
        <v>2020</v>
      </c>
      <c r="Y12" s="9">
        <v>2021</v>
      </c>
      <c r="Z12" s="9">
        <v>2022</v>
      </c>
      <c r="AA12" s="9">
        <v>2023</v>
      </c>
      <c r="AB12" s="10"/>
      <c r="AC12" s="10"/>
      <c r="AD12" s="10"/>
      <c r="AE12" s="10"/>
      <c r="AF12" s="10"/>
      <c r="AG12" s="10"/>
      <c r="AH12" s="10"/>
    </row>
    <row r="13" spans="1:34" s="13" customFormat="1" ht="15" customHeight="1" x14ac:dyDescent="0.2">
      <c r="A13" s="12" t="s">
        <v>106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s="5" customFormat="1" ht="12.75" customHeight="1" x14ac:dyDescent="0.2">
      <c r="A14" s="14" t="s">
        <v>55</v>
      </c>
      <c r="B14" s="15">
        <v>4183581.3495935001</v>
      </c>
      <c r="C14" s="15">
        <v>4755389.8048780505</v>
      </c>
      <c r="D14" s="15">
        <v>5179812.4594594603</v>
      </c>
      <c r="E14" s="15">
        <v>7625121.71028037</v>
      </c>
      <c r="F14" s="15">
        <v>5910798.6158192102</v>
      </c>
      <c r="G14" s="15">
        <v>3899820.7037037001</v>
      </c>
      <c r="H14" s="15">
        <v>5867429.4161849702</v>
      </c>
      <c r="I14" s="15">
        <v>7413468.7029702999</v>
      </c>
      <c r="J14" s="15">
        <v>8571152.8733333293</v>
      </c>
      <c r="K14" s="15">
        <v>10245767.8045977</v>
      </c>
      <c r="L14" s="15">
        <v>9832483.8956521694</v>
      </c>
      <c r="M14" s="15">
        <v>8560573.2413793094</v>
      </c>
      <c r="N14" s="15">
        <v>8580799.4147727303</v>
      </c>
      <c r="O14" s="15">
        <v>9564621.3030303009</v>
      </c>
      <c r="P14" s="15">
        <v>9683234.7699530497</v>
      </c>
      <c r="Q14" s="15">
        <v>7444342.7808988802</v>
      </c>
      <c r="R14" s="15">
        <v>7836627.9695122</v>
      </c>
      <c r="S14" s="15">
        <v>9962938.5639097709</v>
      </c>
      <c r="T14" s="15">
        <v>10508958.8088235</v>
      </c>
      <c r="U14" s="15">
        <v>12558270.009009</v>
      </c>
      <c r="V14" s="15">
        <v>12545793</v>
      </c>
      <c r="W14" s="15">
        <v>13792740.1652174</v>
      </c>
      <c r="X14" s="15">
        <v>12923424.032258101</v>
      </c>
      <c r="Y14" s="15">
        <v>13979048.6973684</v>
      </c>
      <c r="Z14" s="15">
        <v>15109095.6285714</v>
      </c>
      <c r="AA14" s="15">
        <v>20843247.449664399</v>
      </c>
    </row>
    <row r="15" spans="1:34" x14ac:dyDescent="0.2">
      <c r="Z15" s="74"/>
      <c r="AA15" s="74"/>
    </row>
    <row r="16" spans="1:34" s="5" customFormat="1" ht="12.75" customHeight="1" x14ac:dyDescent="0.2">
      <c r="A16" s="16" t="s">
        <v>5</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row>
    <row r="17" spans="1:27" s="5" customFormat="1" ht="12.75" customHeight="1" x14ac:dyDescent="0.2">
      <c r="A17" s="5" t="s">
        <v>6</v>
      </c>
      <c r="B17" s="17">
        <v>127392.81300813</v>
      </c>
      <c r="C17" s="17">
        <v>148630.05691056899</v>
      </c>
      <c r="D17" s="17">
        <v>172406.369369369</v>
      </c>
      <c r="E17" s="17">
        <v>282147.26168224303</v>
      </c>
      <c r="F17" s="17">
        <v>178333.31073446301</v>
      </c>
      <c r="G17" s="17">
        <v>127138.53439153401</v>
      </c>
      <c r="H17" s="17">
        <v>228501.283236994</v>
      </c>
      <c r="I17" s="17">
        <v>220356.68316831699</v>
      </c>
      <c r="J17" s="17">
        <v>221763.20000000001</v>
      </c>
      <c r="K17" s="17">
        <v>246516.93103448299</v>
      </c>
      <c r="L17" s="17">
        <v>249345.99130434799</v>
      </c>
      <c r="M17" s="17">
        <v>209543.55747126401</v>
      </c>
      <c r="N17" s="17">
        <v>247112.471590909</v>
      </c>
      <c r="O17" s="17">
        <v>267681.64646464598</v>
      </c>
      <c r="P17" s="17">
        <v>247677.248826291</v>
      </c>
      <c r="Q17" s="17">
        <v>197886.084269663</v>
      </c>
      <c r="R17" s="17">
        <v>237611.518292683</v>
      </c>
      <c r="S17" s="17">
        <v>301389.59398496198</v>
      </c>
      <c r="T17" s="17">
        <v>265602.04411764699</v>
      </c>
      <c r="U17" s="17">
        <v>269591.65765765798</v>
      </c>
      <c r="V17" s="17">
        <v>274139.35714285698</v>
      </c>
      <c r="W17" s="17">
        <v>295065.97391304403</v>
      </c>
      <c r="X17" s="17">
        <v>265279.92258064501</v>
      </c>
      <c r="Y17" s="17">
        <v>277542.47368421103</v>
      </c>
      <c r="Z17" s="17">
        <v>303600.69142857101</v>
      </c>
      <c r="AA17" s="17">
        <v>382510.61744966399</v>
      </c>
    </row>
    <row r="18" spans="1:27" s="5" customFormat="1" ht="12.75" customHeight="1" x14ac:dyDescent="0.2">
      <c r="A18" s="5" t="s">
        <v>128</v>
      </c>
      <c r="B18" s="17"/>
      <c r="C18" s="17"/>
      <c r="D18" s="17"/>
      <c r="E18" s="17"/>
      <c r="F18" s="17"/>
      <c r="G18" s="17"/>
      <c r="H18" s="17"/>
      <c r="I18" s="17"/>
      <c r="J18" s="17"/>
      <c r="K18" s="17"/>
      <c r="L18" s="17"/>
      <c r="M18" s="17"/>
      <c r="N18" s="17"/>
      <c r="O18" s="17"/>
      <c r="P18" s="17"/>
      <c r="Q18" s="17"/>
      <c r="R18" s="17"/>
      <c r="S18" s="17"/>
      <c r="T18" s="17"/>
      <c r="U18" s="17"/>
      <c r="V18" s="17"/>
      <c r="W18" s="17">
        <v>94435.356521739101</v>
      </c>
      <c r="X18" s="17">
        <v>92750.290322580695</v>
      </c>
      <c r="Y18" s="17">
        <v>99992.296052631602</v>
      </c>
      <c r="Z18" s="17">
        <v>99974.605714285703</v>
      </c>
      <c r="AA18" s="17">
        <v>128939.946308725</v>
      </c>
    </row>
    <row r="19" spans="1:27" s="5" customFormat="1" ht="12.75" customHeight="1" x14ac:dyDescent="0.2">
      <c r="A19" s="5" t="s">
        <v>7</v>
      </c>
      <c r="B19" s="17"/>
      <c r="C19" s="17"/>
      <c r="D19" s="17"/>
      <c r="E19" s="17"/>
      <c r="F19" s="17"/>
      <c r="G19" s="17">
        <v>7133.5608465608502</v>
      </c>
      <c r="H19" s="17">
        <v>19950.924855491299</v>
      </c>
      <c r="I19" s="17">
        <v>25030.9653465347</v>
      </c>
      <c r="J19" s="17">
        <v>4105.76</v>
      </c>
      <c r="K19" s="17">
        <v>5011.3333333333303</v>
      </c>
      <c r="L19" s="17">
        <v>8631.2173913043498</v>
      </c>
      <c r="M19" s="17"/>
      <c r="N19" s="17"/>
      <c r="O19" s="17"/>
      <c r="P19" s="17"/>
      <c r="Q19" s="17"/>
      <c r="R19" s="17"/>
      <c r="S19" s="17"/>
      <c r="T19" s="17"/>
      <c r="U19" s="17"/>
      <c r="V19" s="17"/>
      <c r="W19" s="17"/>
      <c r="X19" s="17"/>
      <c r="Y19" s="17"/>
      <c r="Z19" s="17"/>
      <c r="AA19" s="17"/>
    </row>
    <row r="20" spans="1:27" s="5" customFormat="1" ht="12.75" customHeight="1" x14ac:dyDescent="0.2">
      <c r="A20" s="5" t="s">
        <v>8</v>
      </c>
      <c r="B20" s="17"/>
      <c r="C20" s="17"/>
      <c r="D20" s="17"/>
      <c r="E20" s="17"/>
      <c r="F20" s="17"/>
      <c r="G20" s="17"/>
      <c r="H20" s="17"/>
      <c r="I20" s="17">
        <v>14137.7871287129</v>
      </c>
      <c r="J20" s="17">
        <v>16388.060000000001</v>
      </c>
      <c r="K20" s="17">
        <v>20027.758620689699</v>
      </c>
      <c r="L20" s="17">
        <v>18474.582608695699</v>
      </c>
      <c r="M20" s="17">
        <v>14989.005747126401</v>
      </c>
      <c r="N20" s="17">
        <v>16666.715909090901</v>
      </c>
      <c r="O20" s="17">
        <v>18324.772727272699</v>
      </c>
      <c r="P20" s="17">
        <v>17946.596244131499</v>
      </c>
      <c r="Q20" s="17"/>
      <c r="R20" s="17"/>
      <c r="S20" s="17"/>
      <c r="T20" s="17"/>
      <c r="U20" s="17"/>
      <c r="V20" s="17"/>
      <c r="W20" s="17"/>
      <c r="X20" s="17"/>
      <c r="Y20" s="17">
        <v>25157.835526315801</v>
      </c>
      <c r="Z20" s="17">
        <v>26964.125714285699</v>
      </c>
      <c r="AA20" s="17">
        <v>38641.859060402698</v>
      </c>
    </row>
    <row r="21" spans="1:27" s="5" customFormat="1" ht="12.75" customHeight="1" x14ac:dyDescent="0.2">
      <c r="A21" s="6" t="s">
        <v>109</v>
      </c>
      <c r="B21" s="17"/>
      <c r="C21" s="17"/>
      <c r="D21" s="17"/>
      <c r="E21" s="17"/>
      <c r="F21" s="17"/>
      <c r="G21" s="17"/>
      <c r="H21" s="17"/>
      <c r="I21" s="17"/>
      <c r="J21" s="17"/>
      <c r="K21" s="17"/>
      <c r="L21" s="17"/>
      <c r="M21" s="17"/>
      <c r="N21" s="17"/>
      <c r="O21" s="17"/>
      <c r="P21" s="17"/>
      <c r="Q21" s="17"/>
      <c r="R21" s="17">
        <v>86603.567073170707</v>
      </c>
      <c r="S21" s="17">
        <v>116045.586466165</v>
      </c>
      <c r="T21" s="17">
        <v>137982.16911764699</v>
      </c>
      <c r="U21" s="17">
        <v>160328.64864864899</v>
      </c>
      <c r="V21" s="17">
        <v>161028.93877551</v>
      </c>
      <c r="W21" s="17">
        <v>172226.95652173899</v>
      </c>
      <c r="X21" s="17">
        <v>162689.64516129001</v>
      </c>
      <c r="Y21" s="17">
        <v>177470.184210526</v>
      </c>
      <c r="Z21" s="17">
        <v>195111.64571428599</v>
      </c>
      <c r="AA21" s="17">
        <v>264858.46979865798</v>
      </c>
    </row>
    <row r="22" spans="1:27" s="5" customFormat="1" ht="12.75" customHeight="1" x14ac:dyDescent="0.2">
      <c r="A22" s="5" t="s">
        <v>133</v>
      </c>
      <c r="Y22" s="17">
        <v>26814.171052631598</v>
      </c>
      <c r="Z22" s="17">
        <v>60603.32</v>
      </c>
      <c r="AA22" s="17">
        <v>82390.503355704699</v>
      </c>
    </row>
    <row r="23" spans="1:27" s="5" customFormat="1" ht="12.75" customHeight="1" x14ac:dyDescent="0.2">
      <c r="A23" s="5" t="s">
        <v>9</v>
      </c>
      <c r="B23" s="17">
        <v>1806111.1463414601</v>
      </c>
      <c r="C23" s="17">
        <v>2004511.3821138199</v>
      </c>
      <c r="D23" s="17">
        <v>2095376.52252252</v>
      </c>
      <c r="E23" s="17">
        <v>3100462.0093457899</v>
      </c>
      <c r="F23" s="17">
        <v>2423720.1807909599</v>
      </c>
      <c r="G23" s="17">
        <v>1564586</v>
      </c>
      <c r="H23" s="17">
        <v>2214712.5260115601</v>
      </c>
      <c r="I23" s="17">
        <v>2801462.8465346498</v>
      </c>
      <c r="J23" s="17">
        <v>3152279.7866666699</v>
      </c>
      <c r="K23" s="17">
        <v>3665101.3793103402</v>
      </c>
      <c r="L23" s="17">
        <v>3463977.8869565199</v>
      </c>
      <c r="M23" s="17">
        <v>2848077.9310344802</v>
      </c>
      <c r="N23" s="17">
        <v>3035262.0397727299</v>
      </c>
      <c r="O23" s="17">
        <v>3580083.2323232298</v>
      </c>
      <c r="P23" s="17">
        <v>3425488.2441314599</v>
      </c>
      <c r="Q23" s="17">
        <v>2803572.3820224698</v>
      </c>
      <c r="R23" s="17">
        <v>2638059.2743902402</v>
      </c>
      <c r="S23" s="17">
        <v>3350151.57142857</v>
      </c>
      <c r="T23" s="17">
        <v>3797881.1102941199</v>
      </c>
      <c r="U23" s="17">
        <v>4334197.5045045</v>
      </c>
      <c r="V23" s="17">
        <v>4250912.1224489799</v>
      </c>
      <c r="W23" s="17">
        <v>4317180.0434782598</v>
      </c>
      <c r="X23" s="17">
        <v>4063633.8516128999</v>
      </c>
      <c r="Y23" s="17">
        <v>4459013.25</v>
      </c>
      <c r="Z23" s="17">
        <v>4749801.92</v>
      </c>
      <c r="AA23" s="17">
        <v>6455135.6241610702</v>
      </c>
    </row>
    <row r="24" spans="1:27" s="5" customFormat="1" ht="12.75" customHeight="1" x14ac:dyDescent="0.2">
      <c r="A24" s="18" t="s">
        <v>10</v>
      </c>
      <c r="B24" s="17">
        <v>67497.959349593497</v>
      </c>
      <c r="C24" s="17">
        <v>81902.666666666701</v>
      </c>
      <c r="D24" s="17">
        <v>77527.333333333299</v>
      </c>
      <c r="E24" s="17">
        <v>78158.738317757001</v>
      </c>
      <c r="F24" s="17">
        <v>70552.610169491498</v>
      </c>
      <c r="G24" s="17">
        <v>69511.412698412707</v>
      </c>
      <c r="H24" s="17">
        <v>73534.161849711003</v>
      </c>
      <c r="I24" s="17">
        <v>68514.816831683202</v>
      </c>
      <c r="J24" s="17">
        <v>84155.613333333298</v>
      </c>
      <c r="K24" s="17">
        <v>116405.77011494301</v>
      </c>
      <c r="L24" s="17">
        <v>86902.686956521706</v>
      </c>
      <c r="M24" s="17">
        <v>95170.488505747096</v>
      </c>
      <c r="N24" s="17">
        <v>78554.8295454545</v>
      </c>
      <c r="O24" s="17">
        <v>78454.520202020198</v>
      </c>
      <c r="P24" s="17">
        <v>72872.887323943694</v>
      </c>
      <c r="Q24" s="17">
        <v>71228.449438202297</v>
      </c>
      <c r="R24" s="17">
        <v>52039.939024390202</v>
      </c>
      <c r="S24" s="17">
        <v>78256.428571428594</v>
      </c>
      <c r="T24" s="17">
        <v>56972.1397058824</v>
      </c>
      <c r="U24" s="17">
        <v>79437.558558558594</v>
      </c>
      <c r="V24" s="17">
        <v>92520.989795918402</v>
      </c>
      <c r="W24" s="17">
        <v>80380.965217391305</v>
      </c>
      <c r="X24" s="17">
        <v>72457.296774193499</v>
      </c>
      <c r="Y24" s="17">
        <v>98407.848684210505</v>
      </c>
      <c r="Z24" s="17">
        <v>79268.857142857101</v>
      </c>
      <c r="AA24" s="17">
        <v>99045.510067114097</v>
      </c>
    </row>
    <row r="25" spans="1:27" s="5" customFormat="1" ht="12.75" customHeight="1" x14ac:dyDescent="0.2">
      <c r="A25" s="5" t="s">
        <v>11</v>
      </c>
      <c r="B25" s="17">
        <v>11794.3170731707</v>
      </c>
      <c r="C25" s="17">
        <v>14317.0081300813</v>
      </c>
      <c r="D25" s="17">
        <v>28858.810810810799</v>
      </c>
      <c r="E25" s="17">
        <v>38870.420560747698</v>
      </c>
      <c r="F25" s="17">
        <v>28246.728813559301</v>
      </c>
      <c r="G25" s="17">
        <v>15962.8835978836</v>
      </c>
      <c r="H25" s="17">
        <v>23116.901734104002</v>
      </c>
      <c r="I25" s="17">
        <v>21521.103960396002</v>
      </c>
      <c r="J25" s="17">
        <v>34245.346666666701</v>
      </c>
      <c r="K25" s="17">
        <v>55489.068965517203</v>
      </c>
      <c r="L25" s="17">
        <v>44255.921739130397</v>
      </c>
      <c r="M25" s="17">
        <v>47318.040229885097</v>
      </c>
      <c r="N25" s="17">
        <v>31710.818181818198</v>
      </c>
      <c r="O25" s="17">
        <v>37534.580808080798</v>
      </c>
      <c r="P25" s="17">
        <v>46675.436619718297</v>
      </c>
      <c r="Q25" s="17">
        <v>61712.589887640403</v>
      </c>
      <c r="R25" s="17">
        <v>41518.8170731707</v>
      </c>
      <c r="S25" s="17">
        <v>35962.954887218002</v>
      </c>
      <c r="T25" s="17">
        <v>41843.8897058824</v>
      </c>
      <c r="U25" s="17">
        <v>43597.486486486501</v>
      </c>
      <c r="V25" s="17">
        <v>67702.275510204097</v>
      </c>
      <c r="W25" s="17">
        <v>69090.2782608696</v>
      </c>
      <c r="X25" s="17">
        <v>70439.987096774203</v>
      </c>
      <c r="Y25" s="17">
        <v>89754.230263157893</v>
      </c>
      <c r="Z25" s="17">
        <v>58928.6</v>
      </c>
      <c r="AA25" s="17">
        <v>98069.637583892603</v>
      </c>
    </row>
    <row r="26" spans="1:27" s="5" customFormat="1" ht="12.75" customHeight="1" x14ac:dyDescent="0.2">
      <c r="A26" s="5" t="s">
        <v>12</v>
      </c>
      <c r="B26" s="17">
        <v>0</v>
      </c>
      <c r="C26" s="17">
        <v>0</v>
      </c>
      <c r="D26" s="17">
        <v>0</v>
      </c>
      <c r="E26" s="17">
        <v>0</v>
      </c>
      <c r="F26" s="17">
        <v>0</v>
      </c>
      <c r="G26" s="17">
        <v>9333.7142857142899</v>
      </c>
      <c r="H26" s="17">
        <v>14223.468208092499</v>
      </c>
      <c r="I26" s="17">
        <v>17779.198019801999</v>
      </c>
      <c r="J26" s="17">
        <v>20453.7866666667</v>
      </c>
      <c r="K26" s="17">
        <v>25044.0114942529</v>
      </c>
      <c r="L26" s="17">
        <v>23082.4782608696</v>
      </c>
      <c r="M26" s="17">
        <v>18743.4885057471</v>
      </c>
      <c r="N26" s="17">
        <v>20874.903409090901</v>
      </c>
      <c r="O26" s="17">
        <v>22919.343434343398</v>
      </c>
      <c r="P26" s="17">
        <v>22777.070422535198</v>
      </c>
      <c r="Q26" s="17">
        <v>17695.797752809001</v>
      </c>
      <c r="R26" s="17">
        <v>18017.640243902399</v>
      </c>
      <c r="S26" s="17">
        <v>24152.924812030102</v>
      </c>
      <c r="T26" s="17">
        <v>25180.720588235301</v>
      </c>
      <c r="U26" s="17">
        <v>29824.396396396402</v>
      </c>
      <c r="V26" s="17">
        <v>29762.989795918402</v>
      </c>
      <c r="W26" s="17">
        <v>31750.7043478261</v>
      </c>
      <c r="X26" s="17">
        <v>34842.587096774201</v>
      </c>
      <c r="Y26" s="17">
        <v>44445.381578947403</v>
      </c>
      <c r="Z26" s="17">
        <v>50568.874285714301</v>
      </c>
      <c r="AA26" s="17">
        <v>77769.932885906004</v>
      </c>
    </row>
    <row r="27" spans="1:27" s="5" customFormat="1" ht="12.75" customHeight="1" x14ac:dyDescent="0.2">
      <c r="A27" s="5" t="s">
        <v>13</v>
      </c>
      <c r="B27" s="17">
        <v>449920.37398373999</v>
      </c>
      <c r="C27" s="17">
        <v>481737.64227642299</v>
      </c>
      <c r="D27" s="17">
        <v>570237.01801801799</v>
      </c>
      <c r="E27" s="17">
        <v>788062.80373831803</v>
      </c>
      <c r="F27" s="17">
        <v>697740.73446327704</v>
      </c>
      <c r="G27" s="17">
        <v>637045.243386243</v>
      </c>
      <c r="H27" s="17">
        <v>831424.24855491298</v>
      </c>
      <c r="I27" s="17">
        <v>747281.03960396</v>
      </c>
      <c r="J27" s="17">
        <v>909083.82</v>
      </c>
      <c r="K27" s="17">
        <v>1118648.8850574701</v>
      </c>
      <c r="L27" s="17">
        <v>1029895.69565217</v>
      </c>
      <c r="M27" s="17">
        <v>904427.55747126404</v>
      </c>
      <c r="N27" s="17">
        <v>1038210.23863636</v>
      </c>
      <c r="O27" s="17">
        <v>670584.31313131296</v>
      </c>
      <c r="P27" s="17">
        <v>1098297.1971831</v>
      </c>
      <c r="Q27" s="17">
        <v>956690.88764044899</v>
      </c>
      <c r="R27" s="17">
        <v>872962.73170731706</v>
      </c>
      <c r="S27" s="17">
        <v>1135980.5413533801</v>
      </c>
      <c r="T27" s="17">
        <v>775409.40441176505</v>
      </c>
      <c r="U27" s="17">
        <v>1525108.3153153199</v>
      </c>
      <c r="V27" s="17">
        <v>1189254.2142857099</v>
      </c>
      <c r="W27" s="17">
        <v>1132252.3999999999</v>
      </c>
      <c r="X27" s="17">
        <v>1086571.57419355</v>
      </c>
      <c r="Y27" s="17">
        <v>1123821.375</v>
      </c>
      <c r="Z27" s="17">
        <v>1073020.32</v>
      </c>
      <c r="AA27" s="17">
        <v>1237942</v>
      </c>
    </row>
    <row r="28" spans="1:27" s="5" customFormat="1" ht="12.75" customHeight="1" x14ac:dyDescent="0.2">
      <c r="A28" s="5" t="s">
        <v>14</v>
      </c>
      <c r="B28" s="17">
        <v>0</v>
      </c>
      <c r="C28" s="17">
        <v>0</v>
      </c>
      <c r="D28" s="17">
        <v>0</v>
      </c>
      <c r="E28" s="17">
        <v>0</v>
      </c>
      <c r="F28" s="17">
        <v>6245.36723163842</v>
      </c>
      <c r="G28" s="17">
        <v>4715.6084656084704</v>
      </c>
      <c r="H28" s="17">
        <v>121521.219653179</v>
      </c>
      <c r="I28" s="17">
        <v>129149.217821782</v>
      </c>
      <c r="J28" s="17">
        <v>115548.61333333301</v>
      </c>
      <c r="K28" s="17">
        <v>146659.67816092001</v>
      </c>
      <c r="L28" s="17">
        <v>228975.904347826</v>
      </c>
      <c r="M28" s="17">
        <v>186621.591954023</v>
      </c>
      <c r="N28" s="17">
        <v>212807.193181818</v>
      </c>
      <c r="O28" s="17">
        <v>291216.42929292901</v>
      </c>
      <c r="P28" s="17">
        <v>301734.41314553999</v>
      </c>
      <c r="Q28" s="17">
        <v>513808.19662921299</v>
      </c>
      <c r="R28" s="17">
        <v>718622.51219512196</v>
      </c>
      <c r="S28" s="17">
        <v>394337.71428571403</v>
      </c>
      <c r="T28" s="17">
        <v>814009.99264705903</v>
      </c>
      <c r="U28" s="17">
        <v>1267394.6306306301</v>
      </c>
      <c r="V28" s="17">
        <v>1460538.40816327</v>
      </c>
      <c r="W28" s="17">
        <v>1786569.7652173899</v>
      </c>
      <c r="X28" s="17">
        <v>1399495.0387096801</v>
      </c>
      <c r="Y28" s="17">
        <v>2057327.05921053</v>
      </c>
      <c r="Z28" s="17">
        <v>1394610.88</v>
      </c>
      <c r="AA28" s="17">
        <v>1864440.7583892599</v>
      </c>
    </row>
    <row r="29" spans="1:27" s="5" customFormat="1" ht="12.75" customHeight="1" x14ac:dyDescent="0.2">
      <c r="A29" s="5" t="s">
        <v>15</v>
      </c>
      <c r="B29" s="17">
        <v>170157.39024390199</v>
      </c>
      <c r="C29" s="17">
        <v>218872.138211382</v>
      </c>
      <c r="D29" s="17">
        <v>356398.15315315302</v>
      </c>
      <c r="E29" s="17">
        <v>379400.065420561</v>
      </c>
      <c r="F29" s="17">
        <v>299525.25423728803</v>
      </c>
      <c r="G29" s="17">
        <v>296422.301587302</v>
      </c>
      <c r="H29" s="17">
        <v>351125.79768786102</v>
      </c>
      <c r="I29" s="17">
        <v>437618.55940594099</v>
      </c>
      <c r="J29" s="17">
        <v>613881.45333333302</v>
      </c>
      <c r="K29" s="17">
        <v>844892.36781609198</v>
      </c>
      <c r="L29" s="17">
        <v>759430.96521739103</v>
      </c>
      <c r="M29" s="17">
        <v>570264.56321839103</v>
      </c>
      <c r="N29" s="17">
        <v>621089.59090909106</v>
      </c>
      <c r="O29" s="17">
        <v>587877.11616161605</v>
      </c>
      <c r="P29" s="17">
        <v>703316.08920187806</v>
      </c>
      <c r="Q29" s="17">
        <v>711927.43820224702</v>
      </c>
      <c r="R29" s="17">
        <v>477654.81707317103</v>
      </c>
      <c r="S29" s="17">
        <v>617894.28571428603</v>
      </c>
      <c r="T29" s="17">
        <v>324554.64705882402</v>
      </c>
      <c r="U29" s="17">
        <v>652029.40540540498</v>
      </c>
      <c r="V29" s="17">
        <v>739160.12244897999</v>
      </c>
      <c r="W29" s="17">
        <v>662528.84347826103</v>
      </c>
      <c r="X29" s="17">
        <v>618051.86451612902</v>
      </c>
      <c r="Y29" s="17">
        <v>866785.25</v>
      </c>
      <c r="Z29" s="17">
        <v>1233663.92</v>
      </c>
      <c r="AA29" s="17">
        <v>1364108.8590603999</v>
      </c>
    </row>
    <row r="30" spans="1:27" s="5" customFormat="1" ht="12.75" customHeight="1" x14ac:dyDescent="0.2">
      <c r="A30" s="5" t="s">
        <v>16</v>
      </c>
      <c r="B30" s="17">
        <v>16621.788617886199</v>
      </c>
      <c r="C30" s="17">
        <v>25927.097560975599</v>
      </c>
      <c r="D30" s="17">
        <v>19223.603603603598</v>
      </c>
      <c r="E30" s="17">
        <v>21561</v>
      </c>
      <c r="F30" s="17">
        <v>24956.1525423729</v>
      </c>
      <c r="G30" s="17">
        <v>16475.312169312201</v>
      </c>
      <c r="H30" s="17">
        <v>13898.4046242775</v>
      </c>
      <c r="I30" s="17">
        <v>8509.8613861386093</v>
      </c>
      <c r="J30" s="17">
        <v>11858.7866666667</v>
      </c>
      <c r="K30" s="17">
        <v>6728.9195402298801</v>
      </c>
      <c r="L30" s="17">
        <v>4529.4695652173896</v>
      </c>
      <c r="M30" s="17">
        <v>11428.3505747126</v>
      </c>
      <c r="N30" s="17">
        <v>4677.4318181818198</v>
      </c>
      <c r="O30" s="17">
        <v>4810.9898989899002</v>
      </c>
      <c r="P30" s="17">
        <v>5527.98591549296</v>
      </c>
      <c r="Q30" s="17">
        <v>9277.5786516853896</v>
      </c>
      <c r="R30" s="17">
        <v>9592.6951219512193</v>
      </c>
      <c r="S30" s="17">
        <v>7038.4586466165401</v>
      </c>
      <c r="T30" s="17">
        <v>6738.6176470588198</v>
      </c>
      <c r="U30" s="17">
        <v>14079.2882882883</v>
      </c>
      <c r="V30" s="17">
        <v>4662.1428571428596</v>
      </c>
      <c r="W30" s="17">
        <v>3736.1478260869599</v>
      </c>
      <c r="X30" s="17">
        <v>12732.8064516129</v>
      </c>
      <c r="Y30" s="17">
        <v>7409.8092105263204</v>
      </c>
      <c r="Z30" s="17">
        <v>18830.9714285714</v>
      </c>
      <c r="AA30" s="17">
        <v>4984.3892617449701</v>
      </c>
    </row>
    <row r="31" spans="1:27" s="5" customFormat="1" ht="12.75" customHeight="1" x14ac:dyDescent="0.2">
      <c r="A31" s="5" t="s">
        <v>17</v>
      </c>
      <c r="B31" s="17">
        <v>482157.93495934998</v>
      </c>
      <c r="C31" s="17">
        <v>480574.991869919</v>
      </c>
      <c r="D31" s="17">
        <v>481806.14414414403</v>
      </c>
      <c r="E31" s="17">
        <v>711943.65420560702</v>
      </c>
      <c r="F31" s="17">
        <v>705340</v>
      </c>
      <c r="G31" s="17">
        <v>440726.296296296</v>
      </c>
      <c r="H31" s="17">
        <v>466911.82080924901</v>
      </c>
      <c r="I31" s="17">
        <v>498840.93564356398</v>
      </c>
      <c r="J31" s="17">
        <v>648494.23333333305</v>
      </c>
      <c r="K31" s="17">
        <v>833141.54022988502</v>
      </c>
      <c r="L31" s="17">
        <v>864519.10434782598</v>
      </c>
      <c r="M31" s="17">
        <v>723790.293103448</v>
      </c>
      <c r="N31" s="17">
        <v>714666.14772727306</v>
      </c>
      <c r="O31" s="17">
        <v>758094.35858585895</v>
      </c>
      <c r="P31" s="17">
        <v>804072.32394366199</v>
      </c>
      <c r="Q31" s="17">
        <v>913425.25842696603</v>
      </c>
      <c r="R31" s="17">
        <v>662784.67073170701</v>
      </c>
      <c r="S31" s="17">
        <v>720032.86466165399</v>
      </c>
      <c r="T31" s="17">
        <v>693965.66176470602</v>
      </c>
      <c r="U31" s="17">
        <v>1175624.6036036001</v>
      </c>
      <c r="V31" s="17">
        <v>1000847.74489796</v>
      </c>
      <c r="W31" s="17">
        <v>808887.28695652203</v>
      </c>
      <c r="X31" s="17">
        <v>851123.50322580605</v>
      </c>
      <c r="Y31" s="17">
        <v>970158.44078947406</v>
      </c>
      <c r="Z31" s="17">
        <v>1016662.81142857</v>
      </c>
      <c r="AA31" s="17">
        <v>1447531.9530201301</v>
      </c>
    </row>
    <row r="32" spans="1:27" s="5" customFormat="1" ht="12.75" customHeight="1" x14ac:dyDescent="0.2">
      <c r="A32" s="5" t="s">
        <v>18</v>
      </c>
      <c r="B32" s="17">
        <v>244774.37398373999</v>
      </c>
      <c r="C32" s="17">
        <v>292344.34146341501</v>
      </c>
      <c r="D32" s="17">
        <v>294475.32432432403</v>
      </c>
      <c r="E32" s="17">
        <v>429323.635514019</v>
      </c>
      <c r="F32" s="17">
        <v>356455.53107344598</v>
      </c>
      <c r="G32" s="17">
        <v>197367.39153439199</v>
      </c>
      <c r="H32" s="17">
        <v>248572.94219653201</v>
      </c>
      <c r="I32" s="17">
        <v>300783.99009901</v>
      </c>
      <c r="J32" s="17">
        <v>415211.22666666697</v>
      </c>
      <c r="K32" s="17">
        <v>495934.27586206899</v>
      </c>
      <c r="L32" s="17">
        <v>459358.51304347801</v>
      </c>
      <c r="M32" s="17">
        <v>434084</v>
      </c>
      <c r="N32" s="17">
        <v>438569.738636364</v>
      </c>
      <c r="O32" s="17">
        <v>405092.97979797999</v>
      </c>
      <c r="P32" s="17">
        <v>414085.80281690101</v>
      </c>
      <c r="Q32" s="17">
        <v>307174.23033707897</v>
      </c>
      <c r="R32" s="17">
        <v>295332.25609756098</v>
      </c>
      <c r="S32" s="17">
        <v>314335.11278195499</v>
      </c>
      <c r="T32" s="17">
        <v>220387.68382352899</v>
      </c>
      <c r="U32" s="17">
        <v>332140.85585585597</v>
      </c>
      <c r="V32" s="17">
        <v>330889.60204081598</v>
      </c>
      <c r="W32" s="17">
        <v>311607.75652173901</v>
      </c>
      <c r="X32" s="17">
        <v>408619.09677419398</v>
      </c>
      <c r="Y32" s="17">
        <v>353016.98026315798</v>
      </c>
      <c r="Z32" s="17">
        <v>371603.22285714297</v>
      </c>
      <c r="AA32" s="17">
        <v>568555.30201342294</v>
      </c>
    </row>
    <row r="33" spans="1:27" s="5" customFormat="1" ht="12.75" customHeight="1" x14ac:dyDescent="0.2">
      <c r="A33" s="5" t="s">
        <v>19</v>
      </c>
      <c r="B33" s="17">
        <v>111942.536585366</v>
      </c>
      <c r="C33" s="17">
        <v>129208.21138211399</v>
      </c>
      <c r="D33" s="17">
        <v>135290.06306306299</v>
      </c>
      <c r="E33" s="17">
        <v>142895.96261682201</v>
      </c>
      <c r="F33" s="17">
        <v>148150.62711864401</v>
      </c>
      <c r="G33" s="17">
        <v>159970.301587302</v>
      </c>
      <c r="H33" s="17">
        <v>158765.98265896001</v>
      </c>
      <c r="I33" s="17">
        <v>149438.31683168301</v>
      </c>
      <c r="J33" s="17">
        <v>171730.626666667</v>
      </c>
      <c r="K33" s="17">
        <v>213139.73563218399</v>
      </c>
      <c r="L33" s="17">
        <v>170639.89565217399</v>
      </c>
      <c r="M33" s="17">
        <v>179693.21264367801</v>
      </c>
      <c r="N33" s="17">
        <v>202128.863636364</v>
      </c>
      <c r="O33" s="17">
        <v>179043.08585858601</v>
      </c>
      <c r="P33" s="17">
        <v>171198.732394366</v>
      </c>
      <c r="Q33" s="17">
        <v>203842.07865168501</v>
      </c>
      <c r="R33" s="17">
        <v>201112.951219512</v>
      </c>
      <c r="S33" s="17">
        <v>167809.53383458601</v>
      </c>
      <c r="T33" s="17">
        <v>181661.22794117601</v>
      </c>
      <c r="U33" s="17">
        <v>174248.30630630601</v>
      </c>
      <c r="V33" s="17">
        <v>191078.38775510201</v>
      </c>
      <c r="W33" s="17">
        <v>217298.36521739099</v>
      </c>
      <c r="X33" s="17">
        <v>167126.683870968</v>
      </c>
      <c r="Y33" s="17">
        <v>225465.57894736799</v>
      </c>
      <c r="Z33" s="17">
        <v>169790.24</v>
      </c>
      <c r="AA33" s="17">
        <v>229342.74496644299</v>
      </c>
    </row>
    <row r="34" spans="1:27" s="5" customFormat="1" ht="12.75" customHeight="1" x14ac:dyDescent="0.2">
      <c r="A34" s="18" t="s">
        <v>20</v>
      </c>
      <c r="B34" s="17">
        <v>28272</v>
      </c>
      <c r="C34" s="17">
        <v>44201.487804878103</v>
      </c>
      <c r="D34" s="17">
        <v>73141.882882882899</v>
      </c>
      <c r="E34" s="17">
        <v>88887.925233644899</v>
      </c>
      <c r="F34" s="17">
        <v>73981.751412429396</v>
      </c>
      <c r="G34" s="17">
        <v>70815.486772486795</v>
      </c>
      <c r="H34" s="17">
        <v>85265.346820809296</v>
      </c>
      <c r="I34" s="17">
        <v>78359.683168316798</v>
      </c>
      <c r="J34" s="17">
        <v>92967.426666666695</v>
      </c>
      <c r="K34" s="17">
        <v>106572.126436782</v>
      </c>
      <c r="L34" s="17">
        <v>85626.269565217401</v>
      </c>
      <c r="M34" s="17">
        <v>98583.741379310304</v>
      </c>
      <c r="N34" s="17">
        <v>64426.011363636397</v>
      </c>
      <c r="O34" s="17">
        <v>63912.919191919202</v>
      </c>
      <c r="P34" s="17">
        <v>73662.328638497696</v>
      </c>
      <c r="Q34" s="17">
        <v>85297.415730337103</v>
      </c>
      <c r="R34" s="17">
        <v>78284.652439024401</v>
      </c>
      <c r="S34" s="17">
        <v>78431.255639097697</v>
      </c>
      <c r="T34" s="17">
        <v>45084.205882352901</v>
      </c>
      <c r="U34" s="17">
        <v>73434.495495495503</v>
      </c>
      <c r="V34" s="17">
        <v>83147.3775510204</v>
      </c>
      <c r="W34" s="17">
        <v>64880.330434782598</v>
      </c>
      <c r="X34" s="17">
        <v>64318.4064516129</v>
      </c>
      <c r="Y34" s="17">
        <v>65520.835526315801</v>
      </c>
      <c r="Z34" s="17">
        <v>56810.285714285703</v>
      </c>
      <c r="AA34" s="17">
        <v>80162.248322147701</v>
      </c>
    </row>
    <row r="35" spans="1:27" s="5" customFormat="1" ht="12.75" customHeight="1" x14ac:dyDescent="0.2">
      <c r="A35" s="18" t="s">
        <v>21</v>
      </c>
      <c r="B35" s="17">
        <v>260747.43089430901</v>
      </c>
      <c r="C35" s="17">
        <v>371090.63414634101</v>
      </c>
      <c r="D35" s="17">
        <v>331363.630630631</v>
      </c>
      <c r="E35" s="17">
        <v>536226.65420560702</v>
      </c>
      <c r="F35" s="17">
        <v>418512.19774011301</v>
      </c>
      <c r="G35" s="17">
        <v>425862.74603174598</v>
      </c>
      <c r="H35" s="17">
        <v>531624.27745664702</v>
      </c>
      <c r="I35" s="17">
        <v>663183.02970296994</v>
      </c>
      <c r="J35" s="17">
        <v>890403.44666666701</v>
      </c>
      <c r="K35" s="17">
        <v>1127727.1954023</v>
      </c>
      <c r="L35" s="17">
        <v>889871.939130435</v>
      </c>
      <c r="M35" s="17">
        <v>794484.66091953998</v>
      </c>
      <c r="N35" s="17">
        <v>675852.40340909106</v>
      </c>
      <c r="O35" s="17">
        <v>678769.49494949495</v>
      </c>
      <c r="P35" s="17">
        <v>795991.57746478904</v>
      </c>
      <c r="Q35" s="17">
        <v>932325.94382022496</v>
      </c>
      <c r="R35" s="17">
        <v>858556.94512195105</v>
      </c>
      <c r="S35" s="17">
        <v>850916.40601503802</v>
      </c>
      <c r="T35" s="17">
        <v>776316.51470588194</v>
      </c>
      <c r="U35" s="17">
        <v>810542.65765765798</v>
      </c>
      <c r="V35" s="17">
        <v>738083</v>
      </c>
      <c r="W35" s="17">
        <v>938590.617391304</v>
      </c>
      <c r="X35" s="17">
        <v>718312.632258064</v>
      </c>
      <c r="Y35" s="17">
        <v>678273.59210526303</v>
      </c>
      <c r="Z35" s="17">
        <v>1172819.07428571</v>
      </c>
      <c r="AA35" s="17">
        <v>1329731.7919463101</v>
      </c>
    </row>
    <row r="36" spans="1:27" s="16" customFormat="1" ht="12.75" customHeight="1" x14ac:dyDescent="0.2">
      <c r="A36" s="16" t="s">
        <v>22</v>
      </c>
      <c r="B36" s="19">
        <v>3777390.0650406498</v>
      </c>
      <c r="C36" s="19">
        <v>4293317.6585365897</v>
      </c>
      <c r="D36" s="19">
        <v>4636104.8558558598</v>
      </c>
      <c r="E36" s="19">
        <v>6597940.1308411201</v>
      </c>
      <c r="F36" s="19">
        <v>5431760.4463276798</v>
      </c>
      <c r="G36" s="19">
        <v>4043066.7936507901</v>
      </c>
      <c r="H36" s="19">
        <v>5383149.3063583802</v>
      </c>
      <c r="I36" s="19">
        <v>6181968.0346534699</v>
      </c>
      <c r="J36" s="19">
        <v>7402571.1866666703</v>
      </c>
      <c r="K36" s="19">
        <v>9027040.9770114906</v>
      </c>
      <c r="L36" s="19">
        <v>8387518.5217391299</v>
      </c>
      <c r="M36" s="19">
        <f t="shared" ref="M36:R36" si="0">SUM(M17:M35)</f>
        <v>7137220.482758617</v>
      </c>
      <c r="N36" s="19">
        <f t="shared" si="0"/>
        <v>7402609.3977272734</v>
      </c>
      <c r="O36" s="19">
        <f t="shared" si="0"/>
        <v>7644399.7828282807</v>
      </c>
      <c r="P36" s="19">
        <f t="shared" si="0"/>
        <v>8201323.9342723079</v>
      </c>
      <c r="Q36" s="19">
        <f t="shared" si="0"/>
        <v>7785864.3314606706</v>
      </c>
      <c r="R36" s="19">
        <f t="shared" si="0"/>
        <v>7248754.9878048748</v>
      </c>
      <c r="S36" s="19">
        <f t="shared" ref="S36:T36" si="1">SUM(S17:S35)</f>
        <v>8192735.2330827005</v>
      </c>
      <c r="T36" s="19">
        <f t="shared" si="1"/>
        <v>8163590.0294117667</v>
      </c>
      <c r="U36" s="19">
        <f t="shared" ref="U36:V36" si="2">SUM(U17:U35)</f>
        <v>10941579.81081081</v>
      </c>
      <c r="V36" s="19">
        <f t="shared" si="2"/>
        <v>10613727.673469389</v>
      </c>
      <c r="W36" s="19">
        <f t="shared" ref="W36:X36" si="3">SUM(W17:W35)</f>
        <v>10986481.791304346</v>
      </c>
      <c r="X36" s="19">
        <f t="shared" si="3"/>
        <v>10088445.187096775</v>
      </c>
      <c r="Y36" s="19">
        <f t="shared" ref="Y36:AA36" si="4">SUM(Y17:Y35)</f>
        <v>11646376.592105266</v>
      </c>
      <c r="Z36" s="19">
        <f t="shared" si="4"/>
        <v>12132634.36571428</v>
      </c>
      <c r="AA36" s="19">
        <f t="shared" si="4"/>
        <v>15754162.147650996</v>
      </c>
    </row>
    <row r="37" spans="1:27" s="5" customFormat="1" ht="11.25" customHeight="1" x14ac:dyDescent="0.2">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row>
    <row r="38" spans="1:27" s="21" customFormat="1" ht="12.75" customHeight="1" x14ac:dyDescent="0.2">
      <c r="A38" s="20" t="s">
        <v>23</v>
      </c>
      <c r="B38" s="20">
        <f t="shared" ref="B38:M38" si="5">B14-B36</f>
        <v>406191.28455285029</v>
      </c>
      <c r="C38" s="20">
        <f t="shared" si="5"/>
        <v>462072.14634146076</v>
      </c>
      <c r="D38" s="20">
        <f t="shared" si="5"/>
        <v>543707.60360360052</v>
      </c>
      <c r="E38" s="20">
        <f t="shared" si="5"/>
        <v>1027181.5794392498</v>
      </c>
      <c r="F38" s="20">
        <f t="shared" si="5"/>
        <v>479038.1694915304</v>
      </c>
      <c r="G38" s="20">
        <f t="shared" si="5"/>
        <v>-143246.08994709002</v>
      </c>
      <c r="H38" s="20">
        <f t="shared" si="5"/>
        <v>484280.10982658993</v>
      </c>
      <c r="I38" s="20">
        <f t="shared" si="5"/>
        <v>1231500.6683168299</v>
      </c>
      <c r="J38" s="20">
        <f t="shared" si="5"/>
        <v>1168581.6866666591</v>
      </c>
      <c r="K38" s="20">
        <f t="shared" si="5"/>
        <v>1218726.8275862094</v>
      </c>
      <c r="L38" s="20">
        <f t="shared" si="5"/>
        <v>1444965.3739130395</v>
      </c>
      <c r="M38" s="20">
        <f t="shared" si="5"/>
        <v>1423352.7586206924</v>
      </c>
      <c r="N38" s="20">
        <f t="shared" ref="N38:P38" si="6">N14-N36</f>
        <v>1178190.0170454569</v>
      </c>
      <c r="O38" s="20">
        <f t="shared" si="6"/>
        <v>1920221.5202020202</v>
      </c>
      <c r="P38" s="20">
        <f t="shared" si="6"/>
        <v>1481910.8356807418</v>
      </c>
      <c r="Q38" s="20">
        <f t="shared" ref="Q38:R38" si="7">Q14-Q36</f>
        <v>-341521.55056179035</v>
      </c>
      <c r="R38" s="20">
        <f t="shared" si="7"/>
        <v>587872.98170732521</v>
      </c>
      <c r="S38" s="20">
        <f t="shared" ref="S38:T38" si="8">S14-S36</f>
        <v>1770203.3308270704</v>
      </c>
      <c r="T38" s="20">
        <f t="shared" si="8"/>
        <v>2345368.7794117332</v>
      </c>
      <c r="U38" s="20">
        <f t="shared" ref="U38:V38" si="9">U14-U36</f>
        <v>1616690.19819819</v>
      </c>
      <c r="V38" s="20">
        <f t="shared" si="9"/>
        <v>1932065.3265306111</v>
      </c>
      <c r="W38" s="20">
        <f t="shared" ref="W38:X38" si="10">W14-W36</f>
        <v>2806258.3739130534</v>
      </c>
      <c r="X38" s="20">
        <f t="shared" si="10"/>
        <v>2834978.8451613262</v>
      </c>
      <c r="Y38" s="20">
        <f t="shared" ref="Y38:Z38" si="11">Y14-Y36</f>
        <v>2332672.1052631345</v>
      </c>
      <c r="Z38" s="20">
        <f t="shared" si="11"/>
        <v>2976461.2628571205</v>
      </c>
      <c r="AA38" s="20">
        <v>5089085.3020134196</v>
      </c>
    </row>
    <row r="39" spans="1:27" s="5" customFormat="1" ht="12" x14ac:dyDescent="0.2">
      <c r="B39" s="22"/>
      <c r="C39" s="22"/>
      <c r="D39" s="22"/>
      <c r="E39" s="22"/>
      <c r="F39" s="22"/>
      <c r="G39" s="22"/>
      <c r="H39" s="22"/>
      <c r="I39" s="22"/>
      <c r="J39" s="22"/>
      <c r="K39" s="22"/>
      <c r="L39" s="22"/>
      <c r="M39" s="22"/>
      <c r="N39" s="22"/>
      <c r="O39" s="22"/>
      <c r="P39" s="22"/>
      <c r="Q39" s="22"/>
      <c r="R39" s="22"/>
      <c r="S39" s="22"/>
      <c r="T39" s="22"/>
      <c r="U39" s="22"/>
      <c r="V39" s="22"/>
      <c r="W39" s="22"/>
      <c r="X39" s="22"/>
      <c r="Y39" s="22"/>
      <c r="Z39" s="17"/>
      <c r="AA39" s="17"/>
    </row>
    <row r="40" spans="1:27" s="5" customFormat="1" ht="12.75" customHeight="1" x14ac:dyDescent="0.2">
      <c r="A40" s="5" t="s">
        <v>25</v>
      </c>
      <c r="B40" s="23"/>
      <c r="C40" s="23"/>
      <c r="D40" s="23"/>
      <c r="E40" s="23"/>
      <c r="F40" s="23"/>
      <c r="G40" s="23"/>
      <c r="H40" s="23"/>
      <c r="I40" s="23"/>
      <c r="J40" s="23"/>
      <c r="K40" s="23"/>
      <c r="L40" s="23"/>
      <c r="M40" s="23"/>
      <c r="N40" s="23"/>
      <c r="O40" s="23"/>
      <c r="P40" s="23"/>
      <c r="Q40" s="23"/>
      <c r="R40" s="23"/>
      <c r="S40" s="23"/>
      <c r="T40" s="23"/>
      <c r="U40" s="23"/>
      <c r="V40" s="23"/>
      <c r="W40" s="23"/>
      <c r="X40" s="23"/>
      <c r="Y40" s="23"/>
      <c r="Z40" s="17"/>
      <c r="AA40" s="17"/>
    </row>
    <row r="41" spans="1:27" s="5" customFormat="1" ht="12.75" customHeight="1" x14ac:dyDescent="0.2">
      <c r="A41" s="5" t="s">
        <v>26</v>
      </c>
      <c r="B41" s="17">
        <v>201570.455284553</v>
      </c>
      <c r="C41" s="17">
        <v>55569.886178861801</v>
      </c>
      <c r="D41" s="17">
        <v>41995.711711711701</v>
      </c>
      <c r="E41" s="17">
        <v>174006.76635513999</v>
      </c>
      <c r="F41" s="17">
        <v>130373.13559321999</v>
      </c>
      <c r="G41" s="17">
        <v>93463.555555555606</v>
      </c>
      <c r="H41" s="17">
        <v>27007.774566474</v>
      </c>
      <c r="I41" s="17">
        <v>33576.371287128699</v>
      </c>
      <c r="J41" s="17">
        <v>83859.713333333304</v>
      </c>
      <c r="K41" s="17">
        <v>201009.448275862</v>
      </c>
      <c r="L41" s="17">
        <v>219001.26086956501</v>
      </c>
      <c r="M41" s="17">
        <v>396561.32758620701</v>
      </c>
      <c r="N41" s="17">
        <v>156270.511363636</v>
      </c>
      <c r="O41" s="17">
        <v>85746.025252525302</v>
      </c>
      <c r="P41" s="17">
        <v>261736.76056338</v>
      </c>
      <c r="Q41" s="17">
        <v>128387.039325843</v>
      </c>
      <c r="R41" s="17">
        <v>202523.731707317</v>
      </c>
      <c r="S41" s="17">
        <v>120473.57894736801</v>
      </c>
      <c r="T41" s="17">
        <v>458052.83088235301</v>
      </c>
      <c r="U41" s="17">
        <v>371659.36036036001</v>
      </c>
      <c r="V41" s="17">
        <v>142386.42857142899</v>
      </c>
      <c r="W41" s="17">
        <v>222403.24347826099</v>
      </c>
      <c r="X41" s="17">
        <v>76615.832258064504</v>
      </c>
      <c r="Y41" s="17">
        <v>227586.08552631599</v>
      </c>
      <c r="Z41" s="17">
        <v>235579.931428571</v>
      </c>
      <c r="AA41" s="17">
        <v>668640.14765100705</v>
      </c>
    </row>
    <row r="42" spans="1:27" s="5" customFormat="1" ht="12.75" customHeight="1" x14ac:dyDescent="0.2">
      <c r="A42" s="5" t="s">
        <v>27</v>
      </c>
      <c r="B42" s="17">
        <v>291713.61788617901</v>
      </c>
      <c r="C42" s="17">
        <v>453531.24390243902</v>
      </c>
      <c r="D42" s="17">
        <v>466550.03603603598</v>
      </c>
      <c r="E42" s="17">
        <v>630825.45794392505</v>
      </c>
      <c r="F42" s="17">
        <v>630592.56497175095</v>
      </c>
      <c r="G42" s="17">
        <v>530744.39682539704</v>
      </c>
      <c r="H42" s="17">
        <v>529554.27745664702</v>
      </c>
      <c r="I42" s="17">
        <v>520393.46534653503</v>
      </c>
      <c r="J42" s="17">
        <v>767418.71333333303</v>
      </c>
      <c r="K42" s="17">
        <v>1279499.5517241401</v>
      </c>
      <c r="L42" s="17">
        <v>2076011.6</v>
      </c>
      <c r="M42" s="17">
        <v>1065635.13793103</v>
      </c>
      <c r="N42" s="17">
        <v>1336058.0454545501</v>
      </c>
      <c r="O42" s="17">
        <v>1050292.86363636</v>
      </c>
      <c r="P42" s="17">
        <v>1018431.7042253501</v>
      </c>
      <c r="Q42" s="17">
        <v>1644645.2415730299</v>
      </c>
      <c r="R42" s="17">
        <v>1456842.7926829299</v>
      </c>
      <c r="S42" s="17">
        <v>1257123.1428571399</v>
      </c>
      <c r="T42" s="17">
        <v>1023732.89705882</v>
      </c>
      <c r="U42" s="17">
        <v>1506875.9009008999</v>
      </c>
      <c r="V42" s="17">
        <v>1321998.7142857099</v>
      </c>
      <c r="W42" s="17">
        <v>1605560.8347826099</v>
      </c>
      <c r="X42" s="17">
        <v>1082181.79354839</v>
      </c>
      <c r="Y42" s="17">
        <v>1413243.6381578899</v>
      </c>
      <c r="Z42" s="17">
        <v>1325181.3371428601</v>
      </c>
      <c r="AA42" s="17">
        <v>2455770.33557047</v>
      </c>
    </row>
    <row r="43" spans="1:27" s="5" customFormat="1" ht="12.75" customHeight="1" x14ac:dyDescent="0.2">
      <c r="A43" s="16" t="s">
        <v>28</v>
      </c>
      <c r="B43" s="19">
        <f t="shared" ref="B43:M43" si="12">B40+B41-B42</f>
        <v>-90143.162601626012</v>
      </c>
      <c r="C43" s="19">
        <f t="shared" si="12"/>
        <v>-397961.35772357724</v>
      </c>
      <c r="D43" s="19">
        <f t="shared" si="12"/>
        <v>-424554.32432432426</v>
      </c>
      <c r="E43" s="19">
        <f t="shared" si="12"/>
        <v>-456818.69158878503</v>
      </c>
      <c r="F43" s="19">
        <f t="shared" si="12"/>
        <v>-500219.42937853094</v>
      </c>
      <c r="G43" s="19">
        <f t="shared" si="12"/>
        <v>-437280.84126984142</v>
      </c>
      <c r="H43" s="19">
        <f t="shared" si="12"/>
        <v>-502546.502890173</v>
      </c>
      <c r="I43" s="19">
        <f t="shared" si="12"/>
        <v>-486817.09405940631</v>
      </c>
      <c r="J43" s="19">
        <f t="shared" si="12"/>
        <v>-683558.99999999977</v>
      </c>
      <c r="K43" s="19">
        <f t="shared" si="12"/>
        <v>-1078490.103448278</v>
      </c>
      <c r="L43" s="19">
        <f t="shared" si="12"/>
        <v>-1857010.3391304351</v>
      </c>
      <c r="M43" s="19">
        <f t="shared" si="12"/>
        <v>-669073.81034482294</v>
      </c>
      <c r="N43" s="19">
        <f t="shared" ref="N43:P43" si="13">N40+N41-N42</f>
        <v>-1179787.5340909141</v>
      </c>
      <c r="O43" s="19">
        <f t="shared" si="13"/>
        <v>-964546.83838383469</v>
      </c>
      <c r="P43" s="19">
        <f t="shared" si="13"/>
        <v>-756694.94366197009</v>
      </c>
      <c r="Q43" s="19">
        <f t="shared" ref="Q43:R43" si="14">Q40+Q41-Q42</f>
        <v>-1516258.2022471868</v>
      </c>
      <c r="R43" s="19">
        <f t="shared" si="14"/>
        <v>-1254319.0609756128</v>
      </c>
      <c r="S43" s="19">
        <f t="shared" ref="S43:T43" si="15">S40+S41-S42</f>
        <v>-1136649.5639097719</v>
      </c>
      <c r="T43" s="19">
        <f t="shared" si="15"/>
        <v>-565680.06617646699</v>
      </c>
      <c r="U43" s="19">
        <f t="shared" ref="U43:V43" si="16">U40+U41-U42</f>
        <v>-1135216.5405405399</v>
      </c>
      <c r="V43" s="19">
        <f t="shared" si="16"/>
        <v>-1179612.2857142808</v>
      </c>
      <c r="W43" s="19">
        <f t="shared" ref="W43:X43" si="17">W40+W41-W42</f>
        <v>-1383157.591304349</v>
      </c>
      <c r="X43" s="19">
        <f t="shared" si="17"/>
        <v>-1005565.9612903255</v>
      </c>
      <c r="Y43" s="19">
        <f t="shared" ref="Y43:Z43" si="18">Y40+Y41-Y42</f>
        <v>-1185657.552631574</v>
      </c>
      <c r="Z43" s="19">
        <f t="shared" si="18"/>
        <v>-1089601.4057142891</v>
      </c>
      <c r="AA43" s="19">
        <f t="shared" ref="AA43" si="19">AA40+AA41-AA42</f>
        <v>-1787130.187919463</v>
      </c>
    </row>
    <row r="44" spans="1:27" s="5" customFormat="1" ht="11.25" customHeight="1" x14ac:dyDescent="0.2">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row>
    <row r="45" spans="1:27" s="21" customFormat="1" ht="12.75" customHeight="1" x14ac:dyDescent="0.2">
      <c r="A45" s="20" t="s">
        <v>75</v>
      </c>
      <c r="B45" s="20">
        <f t="shared" ref="B45:M45" si="20">B38+B43</f>
        <v>316048.12195122428</v>
      </c>
      <c r="C45" s="20">
        <f t="shared" si="20"/>
        <v>64110.788617883518</v>
      </c>
      <c r="D45" s="20">
        <f t="shared" si="20"/>
        <v>119153.27927927626</v>
      </c>
      <c r="E45" s="20">
        <f t="shared" si="20"/>
        <v>570362.88785046479</v>
      </c>
      <c r="F45" s="20">
        <f t="shared" si="20"/>
        <v>-21181.259887000546</v>
      </c>
      <c r="G45" s="20">
        <f t="shared" si="20"/>
        <v>-580526.93121693144</v>
      </c>
      <c r="H45" s="20">
        <f t="shared" si="20"/>
        <v>-18266.393063583062</v>
      </c>
      <c r="I45" s="20">
        <f t="shared" si="20"/>
        <v>744683.57425742364</v>
      </c>
      <c r="J45" s="20">
        <f t="shared" si="20"/>
        <v>485022.68666665931</v>
      </c>
      <c r="K45" s="20">
        <f t="shared" si="20"/>
        <v>140236.72413793136</v>
      </c>
      <c r="L45" s="20">
        <f t="shared" si="20"/>
        <v>-412044.96521739569</v>
      </c>
      <c r="M45" s="20">
        <f t="shared" si="20"/>
        <v>754278.94827586948</v>
      </c>
      <c r="N45" s="20">
        <f t="shared" ref="N45:P45" si="21">N38+N43</f>
        <v>-1597.5170454571489</v>
      </c>
      <c r="O45" s="20">
        <f t="shared" si="21"/>
        <v>955674.68181818549</v>
      </c>
      <c r="P45" s="20">
        <f t="shared" si="21"/>
        <v>725215.89201877173</v>
      </c>
      <c r="Q45" s="20">
        <f t="shared" ref="Q45:R45" si="22">Q38+Q43</f>
        <v>-1857779.7528089772</v>
      </c>
      <c r="R45" s="20">
        <f t="shared" si="22"/>
        <v>-666446.07926828763</v>
      </c>
      <c r="S45" s="20">
        <f t="shared" ref="S45:T45" si="23">S38+S43</f>
        <v>633553.76691729855</v>
      </c>
      <c r="T45" s="20">
        <f t="shared" si="23"/>
        <v>1779688.713235266</v>
      </c>
      <c r="U45" s="20">
        <f t="shared" ref="U45:V45" si="24">U38+U43</f>
        <v>481473.65765765007</v>
      </c>
      <c r="V45" s="20">
        <f t="shared" si="24"/>
        <v>752453.04081633035</v>
      </c>
      <c r="W45" s="20">
        <f t="shared" ref="W45:X45" si="25">W38+W43</f>
        <v>1423100.7826087044</v>
      </c>
      <c r="X45" s="20">
        <f t="shared" si="25"/>
        <v>1829412.8838710007</v>
      </c>
      <c r="Y45" s="20">
        <f t="shared" ref="Y45:Z45" si="26">Y38+Y43</f>
        <v>1147014.5526315605</v>
      </c>
      <c r="Z45" s="20">
        <f t="shared" si="26"/>
        <v>1886859.8571428314</v>
      </c>
      <c r="AA45" s="20">
        <f t="shared" ref="AA45" si="27">AA38+AA43</f>
        <v>3301955.1140939565</v>
      </c>
    </row>
    <row r="46" spans="1:27" s="5" customFormat="1" ht="12" x14ac:dyDescent="0.2">
      <c r="A46" s="16"/>
      <c r="B46" s="17"/>
      <c r="C46" s="17"/>
      <c r="D46" s="17"/>
      <c r="E46" s="17"/>
      <c r="F46" s="17"/>
      <c r="G46" s="17"/>
      <c r="H46" s="17"/>
      <c r="I46" s="17"/>
      <c r="J46" s="17"/>
      <c r="K46" s="17"/>
      <c r="L46" s="17"/>
      <c r="M46" s="17"/>
      <c r="N46" s="17"/>
      <c r="O46" s="17"/>
      <c r="P46" s="17"/>
      <c r="Q46" s="17"/>
      <c r="R46" s="17"/>
      <c r="S46" s="17"/>
      <c r="Z46" s="17"/>
      <c r="AA46" s="17"/>
    </row>
    <row r="47" spans="1:27" s="5" customFormat="1" ht="12" x14ac:dyDescent="0.2">
      <c r="A47" s="16"/>
      <c r="B47" s="17"/>
      <c r="C47" s="17"/>
      <c r="D47" s="17"/>
      <c r="E47" s="17"/>
      <c r="F47" s="17"/>
      <c r="G47" s="17"/>
      <c r="H47" s="17"/>
      <c r="I47" s="17"/>
      <c r="J47" s="17"/>
      <c r="K47" s="17"/>
      <c r="L47" s="17"/>
      <c r="M47" s="17"/>
      <c r="N47" s="17"/>
      <c r="O47" s="17"/>
      <c r="P47" s="17"/>
      <c r="Q47" s="17"/>
      <c r="R47" s="17"/>
      <c r="S47" s="17"/>
      <c r="Z47" s="17"/>
      <c r="AA47" s="17"/>
    </row>
    <row r="48" spans="1:27" s="5" customFormat="1" ht="14.25" x14ac:dyDescent="0.2">
      <c r="A48" s="24" t="s">
        <v>107</v>
      </c>
      <c r="B48" s="17"/>
      <c r="C48" s="17"/>
      <c r="D48" s="17"/>
      <c r="E48" s="17"/>
      <c r="F48" s="17"/>
      <c r="G48" s="17"/>
      <c r="H48" s="17"/>
      <c r="I48" s="17"/>
      <c r="J48" s="17"/>
      <c r="K48" s="17"/>
      <c r="L48" s="17"/>
      <c r="M48" s="17"/>
      <c r="N48" s="17"/>
      <c r="O48" s="17"/>
      <c r="P48" s="17"/>
      <c r="Q48" s="17"/>
      <c r="R48" s="17"/>
      <c r="S48" s="17"/>
      <c r="Z48" s="17"/>
      <c r="AA48" s="17"/>
    </row>
    <row r="49" spans="1:29" s="5" customFormat="1" ht="12" x14ac:dyDescent="0.2">
      <c r="A49" s="18" t="s">
        <v>30</v>
      </c>
      <c r="B49" s="17"/>
      <c r="C49" s="17"/>
      <c r="D49" s="17"/>
      <c r="E49" s="17"/>
      <c r="F49" s="17"/>
      <c r="G49" s="17">
        <v>74483.015873015902</v>
      </c>
      <c r="H49" s="17">
        <v>1294039.9075144499</v>
      </c>
      <c r="I49" s="17">
        <v>2506245.17326733</v>
      </c>
      <c r="J49" s="17">
        <v>4932888.4866666701</v>
      </c>
      <c r="K49" s="17">
        <v>8878601.5517241396</v>
      </c>
      <c r="L49" s="17">
        <v>9888745.6521739103</v>
      </c>
      <c r="M49" s="17">
        <v>9400894.7816091999</v>
      </c>
      <c r="N49" s="17">
        <v>9074762.7840909101</v>
      </c>
      <c r="O49" s="17">
        <v>13316174.2474747</v>
      </c>
      <c r="P49" s="17">
        <v>12661813.1361502</v>
      </c>
      <c r="Q49" s="17">
        <v>16731633.3876405</v>
      </c>
      <c r="R49" s="17">
        <v>21932859.573170699</v>
      </c>
      <c r="S49" s="17">
        <v>17604593.849624101</v>
      </c>
      <c r="T49" s="17">
        <v>19454530.8970588</v>
      </c>
      <c r="U49" s="17">
        <v>33727881.864864901</v>
      </c>
      <c r="V49" s="17">
        <v>35779247.642857097</v>
      </c>
      <c r="W49" s="17">
        <v>36277368.565217398</v>
      </c>
      <c r="X49" s="17">
        <v>31128138.716129001</v>
      </c>
      <c r="Y49" s="17">
        <v>40471962.0065789</v>
      </c>
      <c r="Z49" s="17">
        <v>30338989.48</v>
      </c>
      <c r="AA49" s="17">
        <v>32080105.060402699</v>
      </c>
    </row>
    <row r="50" spans="1:29" s="5" customFormat="1" ht="12" x14ac:dyDescent="0.2">
      <c r="A50" s="18" t="s">
        <v>31</v>
      </c>
      <c r="B50" s="17"/>
      <c r="C50" s="17"/>
      <c r="D50" s="17"/>
      <c r="E50" s="17"/>
      <c r="F50" s="17"/>
      <c r="G50" s="17">
        <v>7896762.5132275103</v>
      </c>
      <c r="H50" s="17">
        <v>9672413.6184971109</v>
      </c>
      <c r="I50" s="17">
        <v>8558005.7277227696</v>
      </c>
      <c r="J50" s="17">
        <v>11622054.4333333</v>
      </c>
      <c r="K50" s="17">
        <v>14422720.8965517</v>
      </c>
      <c r="L50" s="17">
        <v>12667343.1391304</v>
      </c>
      <c r="M50" s="17">
        <v>13480712.4367816</v>
      </c>
      <c r="N50" s="17">
        <v>15293219.9204545</v>
      </c>
      <c r="O50" s="17">
        <v>10072408.969697</v>
      </c>
      <c r="P50" s="17">
        <v>11987159.276995299</v>
      </c>
      <c r="Q50" s="17">
        <v>13052706.668539301</v>
      </c>
      <c r="R50" s="17">
        <v>11954912.402439</v>
      </c>
      <c r="S50" s="17">
        <v>15780692.6616541</v>
      </c>
      <c r="T50" s="17">
        <v>9581668.1838235296</v>
      </c>
      <c r="U50" s="17">
        <v>17063380.9189189</v>
      </c>
      <c r="V50" s="17">
        <v>15159642.5</v>
      </c>
      <c r="W50" s="17">
        <v>16648481.121739101</v>
      </c>
      <c r="X50" s="17">
        <v>16947775.335483901</v>
      </c>
      <c r="Y50" s="17">
        <v>15296112.4473684</v>
      </c>
      <c r="Z50" s="17">
        <v>15686668.914285701</v>
      </c>
      <c r="AA50" s="17">
        <v>15836898.107382599</v>
      </c>
    </row>
    <row r="51" spans="1:29" s="5" customFormat="1" ht="12" x14ac:dyDescent="0.2">
      <c r="A51" s="18" t="s">
        <v>32</v>
      </c>
      <c r="B51" s="17"/>
      <c r="C51" s="17"/>
      <c r="D51" s="17"/>
      <c r="E51" s="17"/>
      <c r="F51" s="17"/>
      <c r="G51" s="17">
        <v>516190.49735449703</v>
      </c>
      <c r="H51" s="17">
        <v>1000391.28323699</v>
      </c>
      <c r="I51" s="17">
        <v>700830.30198019801</v>
      </c>
      <c r="J51" s="17">
        <v>1078722.26</v>
      </c>
      <c r="K51" s="17">
        <v>1489348.0229885101</v>
      </c>
      <c r="L51" s="17">
        <v>1640876.9652173901</v>
      </c>
      <c r="M51" s="17">
        <v>1490073.9367816099</v>
      </c>
      <c r="N51" s="17">
        <v>1872801.92613636</v>
      </c>
      <c r="O51" s="17">
        <v>906312.27777777798</v>
      </c>
      <c r="P51" s="17">
        <v>3762880.3521126802</v>
      </c>
      <c r="Q51" s="17">
        <v>850462.52247190999</v>
      </c>
      <c r="R51" s="17">
        <v>3885818.3414634098</v>
      </c>
      <c r="S51" s="17">
        <v>590900.02255639096</v>
      </c>
      <c r="T51" s="17">
        <v>4678055.4779411796</v>
      </c>
      <c r="U51" s="17">
        <v>2379294.0090090102</v>
      </c>
      <c r="V51" s="17">
        <v>1513968.0204081601</v>
      </c>
      <c r="W51" s="17">
        <v>1859506.1565217399</v>
      </c>
      <c r="X51" s="17">
        <v>3147212.9677419402</v>
      </c>
      <c r="Y51" s="17">
        <v>5715109.3157894704</v>
      </c>
      <c r="Z51" s="17">
        <v>3944496.16</v>
      </c>
      <c r="AA51" s="17">
        <v>5707326.9127516802</v>
      </c>
    </row>
    <row r="52" spans="1:29" s="16" customFormat="1" ht="12" x14ac:dyDescent="0.2">
      <c r="A52" s="25" t="s">
        <v>33</v>
      </c>
      <c r="B52" s="19"/>
      <c r="C52" s="19"/>
      <c r="D52" s="19"/>
      <c r="E52" s="19"/>
      <c r="F52" s="19"/>
      <c r="G52" s="19">
        <v>8487436.0264550298</v>
      </c>
      <c r="H52" s="19">
        <v>11966844.8092486</v>
      </c>
      <c r="I52" s="19">
        <v>11765081.2029703</v>
      </c>
      <c r="J52" s="19">
        <v>17633665.18</v>
      </c>
      <c r="K52" s="19">
        <v>24790670.4712644</v>
      </c>
      <c r="L52" s="19">
        <v>24196965.756521702</v>
      </c>
      <c r="M52" s="19">
        <v>24371681.1551724</v>
      </c>
      <c r="N52" s="19">
        <v>26240784.630681802</v>
      </c>
      <c r="O52" s="19">
        <v>24294895.494949501</v>
      </c>
      <c r="P52" s="19">
        <v>28411852.7652582</v>
      </c>
      <c r="Q52" s="19">
        <v>30634802.5786517</v>
      </c>
      <c r="R52" s="19">
        <v>37773590.317073204</v>
      </c>
      <c r="S52" s="19">
        <v>33976186.533834599</v>
      </c>
      <c r="T52" s="19">
        <v>33714254.558823504</v>
      </c>
      <c r="U52" s="19">
        <v>53170556.792792797</v>
      </c>
      <c r="V52" s="19">
        <v>52452858.163265303</v>
      </c>
      <c r="W52" s="19">
        <v>54785355.8434783</v>
      </c>
      <c r="X52" s="19">
        <v>51223127.019354798</v>
      </c>
      <c r="Y52" s="19">
        <v>61483183.769736797</v>
      </c>
      <c r="Z52" s="19">
        <v>49970154.554285698</v>
      </c>
      <c r="AA52" s="19">
        <v>53624330.080536902</v>
      </c>
    </row>
    <row r="53" spans="1:29" s="5" customFormat="1" ht="12" x14ac:dyDescent="0.2">
      <c r="A53" s="16" t="s">
        <v>34</v>
      </c>
      <c r="B53" s="19"/>
      <c r="C53" s="19"/>
      <c r="D53" s="19"/>
      <c r="E53" s="19"/>
      <c r="F53" s="19"/>
      <c r="G53" s="19">
        <v>1381044.7037037001</v>
      </c>
      <c r="H53" s="19">
        <v>1792645.7514450899</v>
      </c>
      <c r="I53" s="19">
        <v>2733231.84158416</v>
      </c>
      <c r="J53" s="19">
        <v>3859850.8066666699</v>
      </c>
      <c r="K53" s="19">
        <v>5086782.9655172396</v>
      </c>
      <c r="L53" s="19">
        <v>5494837.0434782598</v>
      </c>
      <c r="M53" s="19">
        <v>3087664.3850574698</v>
      </c>
      <c r="N53" s="19">
        <v>5328545.4318181798</v>
      </c>
      <c r="O53" s="19">
        <v>4379891.2424242403</v>
      </c>
      <c r="P53" s="19">
        <v>6387902.3239436597</v>
      </c>
      <c r="Q53" s="19">
        <v>6057003.7696629204</v>
      </c>
      <c r="R53" s="19">
        <v>5018615.0243902402</v>
      </c>
      <c r="S53" s="19">
        <v>4600882.9924812</v>
      </c>
      <c r="T53" s="19">
        <v>9192523.25</v>
      </c>
      <c r="U53" s="19">
        <v>10266820.261261299</v>
      </c>
      <c r="V53" s="19">
        <v>6827469.07142857</v>
      </c>
      <c r="W53" s="19">
        <v>6852025.4434782602</v>
      </c>
      <c r="X53" s="19">
        <v>7653509.89032258</v>
      </c>
      <c r="Y53" s="19">
        <v>11177743.414473699</v>
      </c>
      <c r="Z53" s="15">
        <v>9943162.0457142908</v>
      </c>
      <c r="AA53" s="15">
        <v>14900085.2281879</v>
      </c>
      <c r="AC53" s="75"/>
    </row>
    <row r="54" spans="1:29" s="16" customFormat="1" ht="12" x14ac:dyDescent="0.2">
      <c r="A54" s="16" t="s">
        <v>35</v>
      </c>
      <c r="B54" s="19"/>
      <c r="C54" s="19"/>
      <c r="D54" s="19"/>
      <c r="E54" s="19"/>
      <c r="F54" s="19"/>
      <c r="G54" s="19">
        <v>9868480.7301587295</v>
      </c>
      <c r="H54" s="19">
        <v>13759490.560693599</v>
      </c>
      <c r="I54" s="19">
        <v>14498313.0445545</v>
      </c>
      <c r="J54" s="19">
        <v>21493515.986666702</v>
      </c>
      <c r="K54" s="19">
        <v>29877453.4367816</v>
      </c>
      <c r="L54" s="19">
        <v>29691802.800000001</v>
      </c>
      <c r="M54" s="19">
        <v>27459345.540229902</v>
      </c>
      <c r="N54" s="19">
        <v>31569330.0625</v>
      </c>
      <c r="O54" s="19">
        <v>28674786.737373699</v>
      </c>
      <c r="P54" s="19">
        <v>34799755.089201897</v>
      </c>
      <c r="Q54" s="19">
        <v>36691806.348314598</v>
      </c>
      <c r="R54" s="19">
        <v>42792205.341463402</v>
      </c>
      <c r="S54" s="19">
        <v>38577069.526315801</v>
      </c>
      <c r="T54" s="19">
        <v>42906777.808823504</v>
      </c>
      <c r="U54" s="19">
        <v>63437377.054054096</v>
      </c>
      <c r="V54" s="19">
        <v>59280327.2346939</v>
      </c>
      <c r="W54" s="19">
        <v>61637381.286956497</v>
      </c>
      <c r="X54" s="19">
        <v>58876636.909677401</v>
      </c>
      <c r="Y54" s="19">
        <v>72660927.184210494</v>
      </c>
      <c r="Z54" s="19">
        <v>59913316.600000001</v>
      </c>
      <c r="AA54" s="19">
        <v>68524415.308724806</v>
      </c>
    </row>
    <row r="55" spans="1:29" s="5" customFormat="1" ht="12" x14ac:dyDescent="0.2">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row>
    <row r="56" spans="1:29" s="5" customFormat="1" ht="12" x14ac:dyDescent="0.2">
      <c r="A56" s="5" t="s">
        <v>36</v>
      </c>
      <c r="B56" s="17"/>
      <c r="C56" s="17"/>
      <c r="D56" s="17"/>
      <c r="E56" s="17"/>
      <c r="F56" s="17"/>
      <c r="G56" s="17">
        <v>760012.44973544998</v>
      </c>
      <c r="H56" s="17">
        <v>1189358.0404624301</v>
      </c>
      <c r="I56" s="17">
        <v>1585737.8861386101</v>
      </c>
      <c r="J56" s="17">
        <v>3384821.0266666701</v>
      </c>
      <c r="K56" s="17">
        <v>5424202.3908046</v>
      </c>
      <c r="L56" s="17">
        <v>3905525.6434782599</v>
      </c>
      <c r="M56" s="17">
        <v>3845241.4367816099</v>
      </c>
      <c r="N56" s="17">
        <v>5005855.1193181798</v>
      </c>
      <c r="O56" s="17">
        <v>5012488.4040403999</v>
      </c>
      <c r="P56" s="17">
        <v>10799967.225352099</v>
      </c>
      <c r="Q56" s="17">
        <v>6883920.4044943796</v>
      </c>
      <c r="R56" s="17">
        <v>9508445.9146341495</v>
      </c>
      <c r="S56" s="17">
        <v>6253321.4887218</v>
      </c>
      <c r="T56" s="17">
        <v>11686095.6102941</v>
      </c>
      <c r="U56" s="17">
        <v>15057174.135135099</v>
      </c>
      <c r="V56" s="17">
        <v>16612569.816326501</v>
      </c>
      <c r="W56" s="17">
        <v>13719048.9217391</v>
      </c>
      <c r="X56" s="17">
        <v>17565428.6129032</v>
      </c>
      <c r="Y56" s="17">
        <v>16361574.9407895</v>
      </c>
      <c r="Z56" s="17">
        <v>14369436.142857101</v>
      </c>
      <c r="AA56" s="17">
        <v>17584789.395973202</v>
      </c>
    </row>
    <row r="57" spans="1:29" s="16" customFormat="1" ht="12" x14ac:dyDescent="0.2">
      <c r="A57" s="5" t="s">
        <v>37</v>
      </c>
      <c r="B57" s="17"/>
      <c r="C57" s="17"/>
      <c r="D57" s="17"/>
      <c r="E57" s="17"/>
      <c r="F57" s="17"/>
      <c r="G57" s="17">
        <v>7922477.5767195802</v>
      </c>
      <c r="H57" s="17">
        <v>10677114.040462401</v>
      </c>
      <c r="I57" s="17">
        <v>10758900.3910891</v>
      </c>
      <c r="J57" s="17">
        <v>15495941.84</v>
      </c>
      <c r="K57" s="17">
        <v>21335479.137931</v>
      </c>
      <c r="L57" s="17">
        <v>22506074.530434798</v>
      </c>
      <c r="M57" s="17">
        <v>21913637.804597698</v>
      </c>
      <c r="N57" s="17">
        <v>24342583.852272701</v>
      </c>
      <c r="O57" s="17">
        <v>20537147.030303001</v>
      </c>
      <c r="P57" s="17">
        <v>21476486.122065701</v>
      </c>
      <c r="Q57" s="17">
        <v>27671180.876404501</v>
      </c>
      <c r="R57" s="17">
        <v>30646389.2439024</v>
      </c>
      <c r="S57" s="17">
        <v>28622289.082706802</v>
      </c>
      <c r="T57" s="17">
        <v>28666390.7647059</v>
      </c>
      <c r="U57" s="17">
        <v>43380611.135135099</v>
      </c>
      <c r="V57" s="17">
        <v>38915805.979591802</v>
      </c>
      <c r="W57" s="17">
        <v>44588227.226086996</v>
      </c>
      <c r="X57" s="17">
        <v>37653754.600000001</v>
      </c>
      <c r="Y57" s="17">
        <v>50744357.1315789</v>
      </c>
      <c r="Z57" s="17">
        <v>40826132.937142901</v>
      </c>
      <c r="AA57" s="17">
        <v>43712728.234899297</v>
      </c>
    </row>
    <row r="58" spans="1:29" s="5" customFormat="1" ht="12" x14ac:dyDescent="0.2">
      <c r="A58" s="5" t="s">
        <v>38</v>
      </c>
      <c r="B58" s="17"/>
      <c r="C58" s="17"/>
      <c r="D58" s="17"/>
      <c r="E58" s="17"/>
      <c r="F58" s="17"/>
      <c r="G58" s="17">
        <v>1185990.7037037001</v>
      </c>
      <c r="H58" s="17">
        <v>1893018.4797687901</v>
      </c>
      <c r="I58" s="17">
        <v>2153674.7673267298</v>
      </c>
      <c r="J58" s="17">
        <v>2612753.12</v>
      </c>
      <c r="K58" s="17">
        <v>3117771.9080459801</v>
      </c>
      <c r="L58" s="17">
        <v>3280202.6260869601</v>
      </c>
      <c r="M58" s="17">
        <v>1700466.2988505701</v>
      </c>
      <c r="N58" s="17">
        <v>2220891.0909090899</v>
      </c>
      <c r="O58" s="17">
        <v>3125151.3030303</v>
      </c>
      <c r="P58" s="17">
        <v>2523301.7417840399</v>
      </c>
      <c r="Q58" s="17">
        <v>2136705.0674157301</v>
      </c>
      <c r="R58" s="17">
        <v>2637370.1829268299</v>
      </c>
      <c r="S58" s="17">
        <v>3701458.9548872202</v>
      </c>
      <c r="T58" s="17">
        <v>2554291.4338235301</v>
      </c>
      <c r="U58" s="17">
        <v>4999591.7837837804</v>
      </c>
      <c r="V58" s="17">
        <v>3751951.4387755101</v>
      </c>
      <c r="W58" s="17">
        <v>3330105.1391304401</v>
      </c>
      <c r="X58" s="17">
        <v>3657453.6967741898</v>
      </c>
      <c r="Y58" s="17">
        <v>5554995.1118421098</v>
      </c>
      <c r="Z58" s="17">
        <v>4717747.5199999996</v>
      </c>
      <c r="AA58" s="17">
        <v>7226897.6778523503</v>
      </c>
    </row>
    <row r="59" spans="1:29" s="16" customFormat="1" ht="12" x14ac:dyDescent="0.2">
      <c r="A59" s="16" t="s">
        <v>39</v>
      </c>
      <c r="B59" s="19"/>
      <c r="C59" s="19"/>
      <c r="D59" s="19"/>
      <c r="E59" s="19"/>
      <c r="F59" s="19"/>
      <c r="G59" s="19">
        <f t="shared" ref="G59:M59" si="28">SUM(G56:G58)</f>
        <v>9868480.7301587295</v>
      </c>
      <c r="H59" s="19">
        <f t="shared" si="28"/>
        <v>13759490.560693622</v>
      </c>
      <c r="I59" s="19">
        <f t="shared" si="28"/>
        <v>14498313.04455444</v>
      </c>
      <c r="J59" s="19">
        <f t="shared" si="28"/>
        <v>21493515.986666672</v>
      </c>
      <c r="K59" s="19">
        <f t="shared" si="28"/>
        <v>29877453.436781581</v>
      </c>
      <c r="L59" s="19">
        <f t="shared" si="28"/>
        <v>29691802.800000019</v>
      </c>
      <c r="M59" s="19">
        <f t="shared" si="28"/>
        <v>27459345.540229879</v>
      </c>
      <c r="N59" s="19">
        <f t="shared" ref="N59:P59" si="29">SUM(N56:N58)</f>
        <v>31569330.06249997</v>
      </c>
      <c r="O59" s="19">
        <f t="shared" si="29"/>
        <v>28674786.737373702</v>
      </c>
      <c r="P59" s="19">
        <f t="shared" si="29"/>
        <v>34799755.089201838</v>
      </c>
      <c r="Q59" s="19">
        <f t="shared" ref="Q59:R59" si="30">SUM(Q56:Q58)</f>
        <v>36691806.348314613</v>
      </c>
      <c r="R59" s="19">
        <f t="shared" si="30"/>
        <v>42792205.341463387</v>
      </c>
      <c r="S59" s="19">
        <f t="shared" ref="S59:T59" si="31">SUM(S56:S58)</f>
        <v>38577069.526315823</v>
      </c>
      <c r="T59" s="19">
        <f t="shared" si="31"/>
        <v>42906777.808823533</v>
      </c>
      <c r="U59" s="19">
        <f t="shared" ref="U59:V59" si="32">SUM(U56:U58)</f>
        <v>63437377.054053977</v>
      </c>
      <c r="V59" s="19">
        <f t="shared" si="32"/>
        <v>59280327.23469381</v>
      </c>
      <c r="W59" s="19">
        <f t="shared" ref="W59:X59" si="33">SUM(W56:W58)</f>
        <v>61637381.286956541</v>
      </c>
      <c r="X59" s="19">
        <f t="shared" si="33"/>
        <v>58876636.909677394</v>
      </c>
      <c r="Y59" s="19">
        <f t="shared" ref="Y59:AA59" si="34">SUM(Y56:Y58)</f>
        <v>72660927.184210509</v>
      </c>
      <c r="Z59" s="19">
        <f t="shared" si="34"/>
        <v>59913316.599999994</v>
      </c>
      <c r="AA59" s="19">
        <f t="shared" si="34"/>
        <v>68524415.30872485</v>
      </c>
    </row>
    <row r="60" spans="1:29" s="16" customFormat="1" ht="12" x14ac:dyDescent="0.2">
      <c r="B60" s="26"/>
      <c r="C60" s="26"/>
      <c r="D60" s="26"/>
      <c r="E60" s="26"/>
      <c r="F60" s="26"/>
      <c r="G60" s="26"/>
      <c r="H60" s="26"/>
      <c r="I60" s="26"/>
      <c r="J60" s="26"/>
      <c r="K60" s="26"/>
      <c r="L60" s="26"/>
      <c r="M60" s="26"/>
      <c r="N60" s="26"/>
      <c r="O60" s="26"/>
      <c r="P60" s="26"/>
      <c r="Q60" s="26"/>
      <c r="R60" s="26"/>
      <c r="S60" s="26"/>
    </row>
    <row r="61" spans="1:29" s="16" customFormat="1" ht="12" x14ac:dyDescent="0.2">
      <c r="B61" s="26"/>
      <c r="C61" s="26"/>
      <c r="D61" s="26"/>
      <c r="E61" s="26"/>
      <c r="F61" s="26"/>
      <c r="G61" s="26"/>
      <c r="H61" s="26"/>
      <c r="I61" s="26"/>
      <c r="J61" s="26"/>
      <c r="K61" s="26"/>
      <c r="L61" s="26"/>
      <c r="M61" s="26"/>
      <c r="N61" s="26"/>
      <c r="O61" s="26"/>
      <c r="P61" s="26"/>
      <c r="Q61" s="26"/>
      <c r="R61" s="26"/>
      <c r="S61" s="26"/>
    </row>
    <row r="62" spans="1:29" s="16" customFormat="1" ht="15" customHeight="1" x14ac:dyDescent="0.2">
      <c r="A62" s="27" t="s">
        <v>91</v>
      </c>
      <c r="B62" s="26"/>
      <c r="C62" s="26"/>
      <c r="D62" s="26"/>
      <c r="E62" s="26"/>
      <c r="F62" s="26"/>
      <c r="G62" s="26"/>
      <c r="H62" s="26"/>
      <c r="I62" s="26"/>
      <c r="J62" s="26"/>
      <c r="K62" s="26"/>
      <c r="L62" s="26"/>
      <c r="M62" s="26"/>
      <c r="N62" s="26"/>
      <c r="O62" s="26"/>
      <c r="P62" s="26"/>
      <c r="Q62" s="26"/>
      <c r="R62" s="26"/>
      <c r="S62" s="26"/>
    </row>
    <row r="63" spans="1:29" s="16" customFormat="1" ht="12.75" customHeight="1" x14ac:dyDescent="0.2">
      <c r="A63" s="28" t="s">
        <v>40</v>
      </c>
      <c r="B63" s="29"/>
      <c r="C63" s="29"/>
      <c r="D63" s="29"/>
      <c r="E63" s="29"/>
      <c r="F63" s="29"/>
      <c r="G63" s="29">
        <f>(G45+G42)*100/G59</f>
        <v>-0.50445996453532793</v>
      </c>
      <c r="H63" s="29">
        <f t="shared" ref="H63:M63" si="35">(H45+H42)*100/H59</f>
        <v>3.7158925480398723</v>
      </c>
      <c r="I63" s="29">
        <f t="shared" si="35"/>
        <v>8.7256844000835052</v>
      </c>
      <c r="J63" s="29">
        <f t="shared" si="35"/>
        <v>5.8270661755709687</v>
      </c>
      <c r="K63" s="29">
        <f t="shared" si="35"/>
        <v>4.7518650773437754</v>
      </c>
      <c r="L63" s="29">
        <f t="shared" si="35"/>
        <v>5.604128001222624</v>
      </c>
      <c r="M63" s="29">
        <f t="shared" si="35"/>
        <v>6.627667376633565</v>
      </c>
      <c r="N63" s="29">
        <f t="shared" ref="N63:O63" si="36">(N45+N42)*100/N59</f>
        <v>4.2270790218454737</v>
      </c>
      <c r="O63" s="29">
        <f t="shared" si="36"/>
        <v>6.9955796492116127</v>
      </c>
      <c r="P63" s="29">
        <f t="shared" ref="P63:Q63" si="37">(P45+P42)*100/P59</f>
        <v>5.0105168607498776</v>
      </c>
      <c r="Q63" s="29">
        <f t="shared" si="37"/>
        <v>-0.58087767392170719</v>
      </c>
      <c r="R63" s="29">
        <f t="shared" ref="R63:S63" si="38">(R45+R42)*100/R59</f>
        <v>1.847057675825811</v>
      </c>
      <c r="S63" s="29">
        <f t="shared" si="38"/>
        <v>4.9010381892400874</v>
      </c>
      <c r="T63" s="29">
        <f t="shared" ref="T63:U63" si="39">(T45+T42)*100/T59</f>
        <v>6.5337500354491267</v>
      </c>
      <c r="U63" s="29">
        <f t="shared" si="39"/>
        <v>3.1343502062897541</v>
      </c>
      <c r="V63" s="29">
        <f t="shared" ref="V63:W63" si="40">(V45+V42)*100/V59</f>
        <v>3.4993932251574469</v>
      </c>
      <c r="W63" s="29">
        <f t="shared" si="40"/>
        <v>4.9136766587976828</v>
      </c>
      <c r="X63" s="29">
        <f t="shared" ref="X63:Z63" si="41">(X45+X42)*100/X59</f>
        <v>4.9452462474819443</v>
      </c>
      <c r="Y63" s="29">
        <f t="shared" si="41"/>
        <v>3.5235693928026341</v>
      </c>
      <c r="Z63" s="29">
        <f t="shared" si="41"/>
        <v>5.3611473651680503</v>
      </c>
      <c r="AA63" s="29">
        <f t="shared" ref="AA63" si="42">(AA45+AA42)*100/AA59</f>
        <v>8.402443747566462</v>
      </c>
    </row>
    <row r="64" spans="1:29" s="16" customFormat="1" ht="12.75" customHeight="1" x14ac:dyDescent="0.2">
      <c r="A64" s="28" t="s">
        <v>24</v>
      </c>
      <c r="B64" s="28">
        <f>(B38/B14)*100</f>
        <v>9.7091761964260144</v>
      </c>
      <c r="C64" s="28">
        <f t="shared" ref="C64:M64" si="43">(C38/C14)*100</f>
        <v>9.7168090377674172</v>
      </c>
      <c r="D64" s="28">
        <f t="shared" si="43"/>
        <v>10.49666581288426</v>
      </c>
      <c r="E64" s="28">
        <f t="shared" si="43"/>
        <v>13.471018804255666</v>
      </c>
      <c r="F64" s="28">
        <f t="shared" si="43"/>
        <v>8.1044576313168442</v>
      </c>
      <c r="G64" s="28">
        <f t="shared" si="43"/>
        <v>-3.6731455323330051</v>
      </c>
      <c r="H64" s="28">
        <f t="shared" si="43"/>
        <v>8.2537015015592825</v>
      </c>
      <c r="I64" s="28">
        <f t="shared" si="43"/>
        <v>16.61166611283344</v>
      </c>
      <c r="J64" s="28">
        <f t="shared" si="43"/>
        <v>13.633891542202731</v>
      </c>
      <c r="K64" s="28">
        <f>(K38/K14)*100</f>
        <v>11.894929212033443</v>
      </c>
      <c r="L64" s="28">
        <f t="shared" si="43"/>
        <v>14.695832601892075</v>
      </c>
      <c r="M64" s="28">
        <f t="shared" si="43"/>
        <v>16.626839330579184</v>
      </c>
      <c r="N64" s="28">
        <f t="shared" ref="N64:O64" si="44">(N38/N14)*100</f>
        <v>13.730539080275916</v>
      </c>
      <c r="O64" s="28">
        <f t="shared" si="44"/>
        <v>20.07629428667132</v>
      </c>
      <c r="P64" s="28">
        <f t="shared" ref="P64:Q64" si="45">(P38/P14)*100</f>
        <v>15.303882131197435</v>
      </c>
      <c r="Q64" s="28">
        <f t="shared" si="45"/>
        <v>-4.5876655685184975</v>
      </c>
      <c r="R64" s="28">
        <f t="shared" ref="R64:S64" si="46">(R38/R14)*100</f>
        <v>7.5016063540900495</v>
      </c>
      <c r="S64" s="28">
        <f t="shared" si="46"/>
        <v>17.767883636656563</v>
      </c>
      <c r="T64" s="28">
        <f t="shared" ref="T64:U64" si="47">(T38/T14)*100</f>
        <v>22.317803524384562</v>
      </c>
      <c r="U64" s="28">
        <f t="shared" si="47"/>
        <v>12.873510420132833</v>
      </c>
      <c r="V64" s="28">
        <f t="shared" ref="V64:W64" si="48">(V38/V14)*100</f>
        <v>15.400105250665391</v>
      </c>
      <c r="W64" s="28">
        <f t="shared" si="48"/>
        <v>20.345909081865326</v>
      </c>
      <c r="X64" s="28">
        <f t="shared" ref="X64:Z64" si="49">(X38/X14)*100</f>
        <v>21.936747088735526</v>
      </c>
      <c r="Y64" s="28">
        <f t="shared" si="49"/>
        <v>16.686915939439192</v>
      </c>
      <c r="Z64" s="28">
        <f t="shared" si="49"/>
        <v>19.699797632021156</v>
      </c>
      <c r="AA64" s="28">
        <f t="shared" ref="AA64" si="50">(AA38/AA14)*100</f>
        <v>24.415990427131639</v>
      </c>
    </row>
    <row r="65" spans="1:34" s="16" customFormat="1" ht="12.75" customHeight="1" x14ac:dyDescent="0.2">
      <c r="A65" s="28" t="s">
        <v>92</v>
      </c>
      <c r="B65" s="29"/>
      <c r="C65" s="29"/>
      <c r="D65" s="29"/>
      <c r="E65" s="29"/>
      <c r="F65" s="29"/>
      <c r="G65" s="29">
        <f>IF(G56&gt;0,(G45/G56)*100," ")</f>
        <v>-76.383871266714777</v>
      </c>
      <c r="H65" s="29">
        <f t="shared" ref="H65:J65" si="51">IF(H56&gt;0,(H45/H56)*100," ")</f>
        <v>-1.53581952970873</v>
      </c>
      <c r="I65" s="29">
        <f t="shared" si="51"/>
        <v>46.961328272907927</v>
      </c>
      <c r="J65" s="29">
        <f t="shared" si="51"/>
        <v>14.32934512180999</v>
      </c>
      <c r="K65" s="29">
        <f>IF(K56&gt;0,(K45/K56)*100," ")</f>
        <v>2.5853888559849501</v>
      </c>
      <c r="L65" s="29">
        <f t="shared" ref="L65:M65" si="52">IF(L56&gt;0,(L45/L56)*100," ")</f>
        <v>-10.5503075086822</v>
      </c>
      <c r="M65" s="29">
        <f t="shared" si="52"/>
        <v>19.615906066673041</v>
      </c>
      <c r="N65" s="29">
        <f t="shared" ref="N65:O65" si="53">IF(N56&gt;0,(N45/N56)*100," ")</f>
        <v>-3.1912970059643636E-2</v>
      </c>
      <c r="O65" s="29">
        <f t="shared" si="53"/>
        <v>19.065873170855578</v>
      </c>
      <c r="P65" s="29">
        <f t="shared" ref="P65:Q65" si="54">IF(P56&gt;0,(P45/P56)*100," ")</f>
        <v>6.7149823410239868</v>
      </c>
      <c r="Q65" s="29">
        <f t="shared" si="54"/>
        <v>-26.987234651871749</v>
      </c>
      <c r="R65" s="29">
        <f t="shared" ref="R65:S65" si="55">IF(R56&gt;0,(R45/R56)*100," ")</f>
        <v>-7.008990588489139</v>
      </c>
      <c r="S65" s="29">
        <f t="shared" si="55"/>
        <v>10.13147601734449</v>
      </c>
      <c r="T65" s="29">
        <f t="shared" ref="T65:U65" si="56">IF(T56&gt;0,(T45/T56)*100," ")</f>
        <v>15.229113063798366</v>
      </c>
      <c r="U65" s="29">
        <f t="shared" si="56"/>
        <v>3.1976362452643583</v>
      </c>
      <c r="V65" s="29">
        <f t="shared" ref="V65:W65" si="57">IF(V56&gt;0,(V45/V56)*100," ")</f>
        <v>4.5294198858796344</v>
      </c>
      <c r="W65" s="29">
        <f t="shared" si="57"/>
        <v>10.373173758085152</v>
      </c>
      <c r="X65" s="29">
        <f t="shared" ref="X65:Z65" si="58">IF(X56&gt;0,(X45/X56)*100," ")</f>
        <v>10.414849100392301</v>
      </c>
      <c r="Y65" s="29">
        <f t="shared" si="58"/>
        <v>7.0104165203072641</v>
      </c>
      <c r="Z65" s="29">
        <f t="shared" si="58"/>
        <v>13.131064005463916</v>
      </c>
      <c r="AA65" s="29">
        <f t="shared" ref="AA65" si="59">IF(AA56&gt;0,(AA45/AA56)*100," ")</f>
        <v>18.777336706972914</v>
      </c>
    </row>
    <row r="66" spans="1:34" s="16" customFormat="1" ht="12.75" customHeight="1" x14ac:dyDescent="0.2">
      <c r="A66" s="28" t="s">
        <v>93</v>
      </c>
      <c r="B66" s="29"/>
      <c r="C66" s="29"/>
      <c r="D66" s="29"/>
      <c r="E66" s="29"/>
      <c r="F66" s="29"/>
      <c r="G66" s="29">
        <f>(G53/G58)*100</f>
        <v>116.44650328125429</v>
      </c>
      <c r="H66" s="29">
        <f t="shared" ref="H66:J66" si="60">(H53/H58)*100</f>
        <v>94.697741760241058</v>
      </c>
      <c r="I66" s="29">
        <f t="shared" si="60"/>
        <v>126.91014832182907</v>
      </c>
      <c r="J66" s="29">
        <f t="shared" si="60"/>
        <v>147.73117203919634</v>
      </c>
      <c r="K66" s="29">
        <f>(K53/K58)*100</f>
        <v>163.1544293663647</v>
      </c>
      <c r="L66" s="29">
        <f t="shared" ref="L66:M66" si="61">(L53/L58)*100</f>
        <v>167.51517115981324</v>
      </c>
      <c r="M66" s="29">
        <f t="shared" si="61"/>
        <v>181.57751124762521</v>
      </c>
      <c r="N66" s="29">
        <f t="shared" ref="N66:O66" si="62">(N53/N58)*100</f>
        <v>239.9282636429063</v>
      </c>
      <c r="O66" s="29">
        <f t="shared" si="62"/>
        <v>140.14973413214531</v>
      </c>
      <c r="P66" s="29">
        <f t="shared" ref="P66:Q66" si="63">(P53/P58)*100</f>
        <v>253.15649801863361</v>
      </c>
      <c r="Q66" s="29">
        <f t="shared" si="63"/>
        <v>283.47402091336147</v>
      </c>
      <c r="R66" s="29">
        <f t="shared" ref="R66:S66" si="64">(R53/R58)*100</f>
        <v>190.28860858739279</v>
      </c>
      <c r="S66" s="29">
        <f t="shared" si="64"/>
        <v>124.29917631280027</v>
      </c>
      <c r="T66" s="29">
        <f t="shared" ref="T66:U66" si="65">(T53/T58)*100</f>
        <v>359.88545113819185</v>
      </c>
      <c r="U66" s="29">
        <f t="shared" si="65"/>
        <v>205.35317092411069</v>
      </c>
      <c r="V66" s="29">
        <f t="shared" ref="V66:W66" si="66">(V53/V58)*100</f>
        <v>181.97114709077334</v>
      </c>
      <c r="W66" s="29">
        <f t="shared" si="66"/>
        <v>205.76003330836176</v>
      </c>
      <c r="X66" s="29">
        <f t="shared" ref="X66:Z66" si="67">(X53/X58)*100</f>
        <v>209.2578751461117</v>
      </c>
      <c r="Y66" s="29">
        <f t="shared" si="67"/>
        <v>201.21968047541651</v>
      </c>
      <c r="Z66" s="29">
        <f t="shared" si="67"/>
        <v>210.76079216961344</v>
      </c>
      <c r="AA66" s="29">
        <f t="shared" ref="AA66" si="68">(AA53/AA58)*100</f>
        <v>206.17540046057252</v>
      </c>
    </row>
    <row r="67" spans="1:34" s="16" customFormat="1" ht="12.75" customHeight="1" x14ac:dyDescent="0.2">
      <c r="A67" s="28" t="s">
        <v>94</v>
      </c>
      <c r="B67" s="29"/>
      <c r="C67" s="29"/>
      <c r="D67" s="29"/>
      <c r="E67" s="29"/>
      <c r="F67" s="29"/>
      <c r="G67" s="29">
        <f>(G56/G$59)*100</f>
        <v>7.7014129177230046</v>
      </c>
      <c r="H67" s="29">
        <f t="shared" ref="H67:J67" si="69">(H56/H$59)*100</f>
        <v>8.6439104356089906</v>
      </c>
      <c r="I67" s="29">
        <f t="shared" si="69"/>
        <v>10.937395828504423</v>
      </c>
      <c r="J67" s="29">
        <f t="shared" si="69"/>
        <v>15.748102957033257</v>
      </c>
      <c r="K67" s="29">
        <f>(K56/K$59)*100</f>
        <v>18.154835057418129</v>
      </c>
      <c r="L67" s="29">
        <f t="shared" ref="L67:M67" si="70">(L56/L$59)*100</f>
        <v>13.153548370859641</v>
      </c>
      <c r="M67" s="29">
        <f t="shared" si="70"/>
        <v>14.003397973007258</v>
      </c>
      <c r="N67" s="29">
        <f t="shared" ref="N67:O67" si="71">(N56/N$59)*100</f>
        <v>15.856703672227901</v>
      </c>
      <c r="O67" s="29">
        <f t="shared" si="71"/>
        <v>17.480473176483297</v>
      </c>
      <c r="P67" s="29">
        <f t="shared" ref="P67:Q67" si="72">(P56/P$59)*100</f>
        <v>31.034606989815472</v>
      </c>
      <c r="Q67" s="29">
        <f t="shared" si="72"/>
        <v>18.761464996150519</v>
      </c>
      <c r="R67" s="29">
        <f t="shared" ref="R67:S67" si="73">(R56/R$59)*100</f>
        <v>22.220041801446879</v>
      </c>
      <c r="S67" s="29">
        <f t="shared" si="73"/>
        <v>16.209944315381499</v>
      </c>
      <c r="T67" s="29">
        <f t="shared" ref="T67:U67" si="74">(T56/T$59)*100</f>
        <v>27.236013066194221</v>
      </c>
      <c r="U67" s="29">
        <f t="shared" si="74"/>
        <v>23.735492913436698</v>
      </c>
      <c r="V67" s="29">
        <f t="shared" ref="V67:W67" si="75">(V56/V$59)*100</f>
        <v>28.023748503540642</v>
      </c>
      <c r="W67" s="29">
        <f t="shared" si="75"/>
        <v>22.2576764867236</v>
      </c>
      <c r="X67" s="29">
        <f t="shared" ref="X67:Z67" si="76">(X56/X$59)*100</f>
        <v>29.834293422449232</v>
      </c>
      <c r="Y67" s="29">
        <f t="shared" si="76"/>
        <v>22.51770734952159</v>
      </c>
      <c r="Z67" s="29">
        <f t="shared" si="76"/>
        <v>23.983710063644018</v>
      </c>
      <c r="AA67" s="29">
        <f t="shared" ref="AA67" si="77">(AA56/AA$59)*100</f>
        <v>25.66207871566359</v>
      </c>
    </row>
    <row r="68" spans="1:34" s="16" customFormat="1" ht="12.75" customHeight="1" x14ac:dyDescent="0.2">
      <c r="A68" s="28" t="s">
        <v>95</v>
      </c>
      <c r="B68" s="29"/>
      <c r="C68" s="29"/>
      <c r="D68" s="29"/>
      <c r="E68" s="29"/>
      <c r="F68" s="29"/>
      <c r="G68" s="29">
        <f t="shared" ref="G68:J69" si="78">(G57/G$59)*100</f>
        <v>80.280620627934809</v>
      </c>
      <c r="H68" s="29">
        <f t="shared" si="78"/>
        <v>77.598178459916483</v>
      </c>
      <c r="I68" s="29">
        <f t="shared" si="78"/>
        <v>74.207946524717499</v>
      </c>
      <c r="J68" s="29">
        <f t="shared" si="78"/>
        <v>72.095890917115568</v>
      </c>
      <c r="K68" s="29">
        <f t="shared" ref="K68:M68" si="79">(K57/K$59)*100</f>
        <v>71.409965320756839</v>
      </c>
      <c r="L68" s="29">
        <f t="shared" si="79"/>
        <v>75.798949231990662</v>
      </c>
      <c r="M68" s="29">
        <f t="shared" si="79"/>
        <v>79.803933318413115</v>
      </c>
      <c r="N68" s="29">
        <f t="shared" ref="N68:O68" si="80">(N57/N$59)*100</f>
        <v>77.108332055447534</v>
      </c>
      <c r="O68" s="29">
        <f t="shared" si="80"/>
        <v>71.620923351229706</v>
      </c>
      <c r="P68" s="29">
        <f t="shared" ref="P68:Q68" si="81">(P57/P$59)*100</f>
        <v>61.714474906548212</v>
      </c>
      <c r="Q68" s="29">
        <f t="shared" si="81"/>
        <v>75.415150221067108</v>
      </c>
      <c r="R68" s="29">
        <f t="shared" ref="R68:S68" si="82">(R57/R$59)*100</f>
        <v>71.616755900653871</v>
      </c>
      <c r="S68" s="29">
        <f t="shared" si="82"/>
        <v>74.195083852032241</v>
      </c>
      <c r="T68" s="29">
        <f t="shared" ref="T68:U68" si="83">(T57/T$59)*100</f>
        <v>66.81086818598348</v>
      </c>
      <c r="U68" s="29">
        <f t="shared" si="83"/>
        <v>68.383361906926226</v>
      </c>
      <c r="V68" s="29">
        <f t="shared" ref="V68:W68" si="84">(V57/V$59)*100</f>
        <v>65.647083602494575</v>
      </c>
      <c r="W68" s="29">
        <f t="shared" si="84"/>
        <v>72.339587268485374</v>
      </c>
      <c r="X68" s="29">
        <f t="shared" ref="X68:Z68" si="85">(X57/X$59)*100</f>
        <v>63.953643713999156</v>
      </c>
      <c r="Y68" s="29">
        <f t="shared" si="85"/>
        <v>69.837200126735837</v>
      </c>
      <c r="Z68" s="29">
        <f t="shared" si="85"/>
        <v>68.142001234401533</v>
      </c>
      <c r="AA68" s="29">
        <f t="shared" ref="AA68" si="86">(AA57/AA$59)*100</f>
        <v>63.791464747213375</v>
      </c>
    </row>
    <row r="69" spans="1:34" s="16" customFormat="1" ht="12.75" customHeight="1" x14ac:dyDescent="0.2">
      <c r="A69" s="28" t="s">
        <v>96</v>
      </c>
      <c r="B69" s="29"/>
      <c r="C69" s="29"/>
      <c r="D69" s="29"/>
      <c r="E69" s="29"/>
      <c r="F69" s="29"/>
      <c r="G69" s="29">
        <f t="shared" si="78"/>
        <v>12.017966454342197</v>
      </c>
      <c r="H69" s="29">
        <f t="shared" si="78"/>
        <v>13.757911104474513</v>
      </c>
      <c r="I69" s="29">
        <f t="shared" si="78"/>
        <v>14.85465764677808</v>
      </c>
      <c r="J69" s="29">
        <f t="shared" si="78"/>
        <v>12.156006125851166</v>
      </c>
      <c r="K69" s="29">
        <f t="shared" ref="K69:M69" si="87">(K58/K$59)*100</f>
        <v>10.435199621825026</v>
      </c>
      <c r="L69" s="29">
        <f t="shared" si="87"/>
        <v>11.047502397149687</v>
      </c>
      <c r="M69" s="29">
        <f t="shared" si="87"/>
        <v>6.1926687085796228</v>
      </c>
      <c r="N69" s="29">
        <f t="shared" ref="N69:O69" si="88">(N58/N$59)*100</f>
        <v>7.0349642723245607</v>
      </c>
      <c r="O69" s="29">
        <f t="shared" si="88"/>
        <v>10.898603472286991</v>
      </c>
      <c r="P69" s="29">
        <f t="shared" ref="P69:Q69" si="89">(P58/P$59)*100</f>
        <v>7.2509181036363266</v>
      </c>
      <c r="Q69" s="29">
        <f t="shared" si="89"/>
        <v>5.8233847827823739</v>
      </c>
      <c r="R69" s="29">
        <f t="shared" ref="R69:S69" si="90">(R58/R$59)*100</f>
        <v>6.1632022978992334</v>
      </c>
      <c r="S69" s="29">
        <f t="shared" si="90"/>
        <v>9.594971832586257</v>
      </c>
      <c r="T69" s="29">
        <f t="shared" ref="T69:U69" si="91">(T58/T$59)*100</f>
        <v>5.9531187478222956</v>
      </c>
      <c r="U69" s="29">
        <f t="shared" si="91"/>
        <v>7.8811451796370902</v>
      </c>
      <c r="V69" s="29">
        <f t="shared" ref="V69:W69" si="92">(V58/V$59)*100</f>
        <v>6.3291678939647964</v>
      </c>
      <c r="W69" s="29">
        <f t="shared" si="92"/>
        <v>5.4027362447910221</v>
      </c>
      <c r="X69" s="29">
        <f t="shared" ref="X69:Z69" si="93">(X58/X$59)*100</f>
        <v>6.2120628635516102</v>
      </c>
      <c r="Y69" s="29">
        <f t="shared" si="93"/>
        <v>7.6450925237425693</v>
      </c>
      <c r="Z69" s="29">
        <f t="shared" si="93"/>
        <v>7.8742887019544501</v>
      </c>
      <c r="AA69" s="29">
        <f t="shared" ref="AA69" si="94">(AA58/AA$59)*100</f>
        <v>10.546456537123037</v>
      </c>
    </row>
    <row r="70" spans="1:34" s="16" customFormat="1" ht="12.75" customHeight="1" x14ac:dyDescent="0.2">
      <c r="A70" s="28" t="s">
        <v>97</v>
      </c>
      <c r="B70" s="29"/>
      <c r="C70" s="29"/>
      <c r="D70" s="29"/>
      <c r="E70" s="29"/>
      <c r="F70" s="29"/>
      <c r="G70" s="29">
        <f>(G52/(G56+G57))*100</f>
        <v>97.753478559656486</v>
      </c>
      <c r="H70" s="29">
        <f t="shared" ref="H70:J70" si="95">(H52/(H56+H57))*100</f>
        <v>100.84585146823137</v>
      </c>
      <c r="I70" s="29">
        <f t="shared" si="95"/>
        <v>95.305191928332761</v>
      </c>
      <c r="J70" s="29">
        <f t="shared" si="95"/>
        <v>93.394876597553278</v>
      </c>
      <c r="K70" s="29">
        <f>(K52/(K56+K57))*100</f>
        <v>92.641874099447705</v>
      </c>
      <c r="L70" s="29">
        <f t="shared" ref="L70:M70" si="96">(L52/(L56+L57))*100</f>
        <v>91.614917677048709</v>
      </c>
      <c r="M70" s="29">
        <f t="shared" si="96"/>
        <v>94.614679958674202</v>
      </c>
      <c r="N70" s="29">
        <f t="shared" ref="N70:O70" si="97">(N52/(N56+N57))*100</f>
        <v>89.41117671056621</v>
      </c>
      <c r="O70" s="29">
        <f t="shared" si="97"/>
        <v>95.089010398530789</v>
      </c>
      <c r="P70" s="29">
        <f t="shared" ref="P70:Q70" si="98">(P52/(P56+P57))*100</f>
        <v>88.026563697808584</v>
      </c>
      <c r="Q70" s="29">
        <f t="shared" si="98"/>
        <v>88.654934996777982</v>
      </c>
      <c r="R70" s="29">
        <f t="shared" ref="R70:S70" si="99">(R52/(R56+R57))*100</f>
        <v>94.069842817030917</v>
      </c>
      <c r="S70" s="29">
        <f t="shared" si="99"/>
        <v>97.421051494562661</v>
      </c>
      <c r="T70" s="29">
        <f t="shared" ref="T70:U70" si="100">(T52/(T56+T57))*100</f>
        <v>83.549385892887258</v>
      </c>
      <c r="U70" s="29">
        <f t="shared" si="100"/>
        <v>90.9866048942189</v>
      </c>
      <c r="V70" s="29">
        <f t="shared" ref="V70:W70" si="101">(V52/(V56+V57))*100</f>
        <v>94.461358560249721</v>
      </c>
      <c r="W70" s="29">
        <f t="shared" si="101"/>
        <v>93.959724176758499</v>
      </c>
      <c r="X70" s="29">
        <f t="shared" ref="X70:Z70" si="102">(X52/(X56+X57))*100</f>
        <v>92.763282683589864</v>
      </c>
      <c r="Y70" s="29">
        <f t="shared" si="102"/>
        <v>91.621086051576015</v>
      </c>
      <c r="Z70" s="29">
        <f t="shared" si="102"/>
        <v>90.53290941136845</v>
      </c>
      <c r="AA70" s="29">
        <f t="shared" ref="AA70" si="103">(AA52/(AA56+AA57))*100</f>
        <v>87.482058251456834</v>
      </c>
    </row>
    <row r="71" spans="1:34" s="5" customFormat="1" ht="12" x14ac:dyDescent="0.2"/>
    <row r="72" spans="1:34" s="16" customFormat="1" ht="12.75" customHeight="1" x14ac:dyDescent="0.2">
      <c r="A72" s="16" t="s">
        <v>41</v>
      </c>
      <c r="B72" s="15"/>
      <c r="C72" s="15"/>
      <c r="D72" s="15"/>
      <c r="E72" s="15"/>
      <c r="F72" s="15"/>
      <c r="G72" s="15">
        <v>234.666666666667</v>
      </c>
      <c r="H72" s="15">
        <v>215.27167630057801</v>
      </c>
      <c r="I72" s="15">
        <v>229.44554455445501</v>
      </c>
      <c r="J72" s="15">
        <v>226.81333333333299</v>
      </c>
      <c r="K72" s="15">
        <v>232.48275862068999</v>
      </c>
      <c r="L72" s="15">
        <v>214.573913043478</v>
      </c>
      <c r="M72" s="15">
        <v>173.22413793103399</v>
      </c>
      <c r="N72" s="15">
        <v>186.00568181818201</v>
      </c>
      <c r="O72" s="15">
        <v>166.71717171717199</v>
      </c>
      <c r="P72" s="15">
        <v>144.413145539906</v>
      </c>
      <c r="Q72" s="15">
        <v>141.876404494382</v>
      </c>
      <c r="R72" s="15">
        <v>122.682926829268</v>
      </c>
      <c r="S72" s="15">
        <v>156</v>
      </c>
      <c r="T72" s="16">
        <v>113</v>
      </c>
      <c r="U72" s="16">
        <v>148</v>
      </c>
      <c r="V72" s="30">
        <v>135.41836734693899</v>
      </c>
      <c r="W72" s="30">
        <v>126.939130434783</v>
      </c>
      <c r="X72" s="30">
        <v>121.322580645161</v>
      </c>
      <c r="Y72" s="30">
        <v>153.23684210526301</v>
      </c>
      <c r="Z72" s="30">
        <v>95.6</v>
      </c>
      <c r="AA72" s="30">
        <v>99.791946308724803</v>
      </c>
    </row>
    <row r="73" spans="1:34" s="5" customFormat="1" ht="12" x14ac:dyDescent="0.2">
      <c r="B73" s="28"/>
      <c r="C73" s="28"/>
      <c r="D73" s="28"/>
      <c r="E73" s="28"/>
      <c r="F73" s="28"/>
      <c r="G73" s="28"/>
      <c r="H73" s="28"/>
      <c r="I73" s="28"/>
      <c r="J73" s="28"/>
      <c r="K73" s="28"/>
      <c r="L73" s="28"/>
      <c r="M73" s="28"/>
      <c r="N73" s="28"/>
      <c r="O73" s="28"/>
      <c r="P73" s="28"/>
      <c r="Q73" s="28"/>
      <c r="R73" s="28"/>
      <c r="S73" s="28"/>
    </row>
    <row r="74" spans="1:34" s="16" customFormat="1" ht="12.75" customHeight="1" x14ac:dyDescent="0.2">
      <c r="A74" s="16" t="s">
        <v>42</v>
      </c>
      <c r="B74" s="15">
        <v>41</v>
      </c>
      <c r="C74" s="15">
        <v>50</v>
      </c>
      <c r="D74" s="15">
        <v>52</v>
      </c>
      <c r="E74" s="15">
        <v>64</v>
      </c>
      <c r="F74" s="15">
        <v>71</v>
      </c>
      <c r="G74" s="15">
        <v>71</v>
      </c>
      <c r="H74" s="15">
        <v>102</v>
      </c>
      <c r="I74" s="15">
        <v>125</v>
      </c>
      <c r="J74" s="15">
        <v>99</v>
      </c>
      <c r="K74" s="15">
        <v>70</v>
      </c>
      <c r="L74" s="15">
        <v>77</v>
      </c>
      <c r="M74" s="15">
        <v>62</v>
      </c>
      <c r="N74" s="15">
        <v>61</v>
      </c>
      <c r="O74" s="15">
        <v>55</v>
      </c>
      <c r="P74" s="15">
        <v>68</v>
      </c>
      <c r="Q74" s="15">
        <v>49</v>
      </c>
      <c r="R74" s="15">
        <v>37</v>
      </c>
      <c r="S74" s="15">
        <v>35</v>
      </c>
      <c r="T74" s="16">
        <v>34</v>
      </c>
      <c r="U74" s="16">
        <v>31</v>
      </c>
      <c r="V74" s="16">
        <v>26</v>
      </c>
      <c r="W74" s="16">
        <v>33</v>
      </c>
      <c r="X74" s="16">
        <v>38</v>
      </c>
      <c r="Y74" s="16">
        <v>41</v>
      </c>
      <c r="Z74" s="16">
        <v>38</v>
      </c>
      <c r="AA74" s="16">
        <v>39</v>
      </c>
    </row>
    <row r="75" spans="1:34" s="16" customFormat="1" ht="12.75" customHeight="1" x14ac:dyDescent="0.2">
      <c r="A75" s="16" t="s">
        <v>43</v>
      </c>
      <c r="B75" s="15">
        <v>123</v>
      </c>
      <c r="C75" s="15">
        <v>123</v>
      </c>
      <c r="D75" s="15">
        <v>111</v>
      </c>
      <c r="E75" s="15">
        <v>107</v>
      </c>
      <c r="F75" s="15">
        <v>177</v>
      </c>
      <c r="G75" s="15">
        <v>189</v>
      </c>
      <c r="H75" s="15">
        <v>173</v>
      </c>
      <c r="I75" s="15">
        <v>202</v>
      </c>
      <c r="J75" s="15">
        <v>150</v>
      </c>
      <c r="K75" s="15">
        <v>87</v>
      </c>
      <c r="L75" s="15">
        <v>115</v>
      </c>
      <c r="M75" s="15">
        <v>174</v>
      </c>
      <c r="N75" s="15">
        <v>176</v>
      </c>
      <c r="O75" s="15">
        <v>198</v>
      </c>
      <c r="P75" s="15">
        <v>213</v>
      </c>
      <c r="Q75" s="15">
        <v>178</v>
      </c>
      <c r="R75" s="15">
        <v>164</v>
      </c>
      <c r="S75" s="15">
        <v>133</v>
      </c>
      <c r="T75" s="16">
        <v>136</v>
      </c>
      <c r="U75" s="16">
        <v>111</v>
      </c>
      <c r="V75" s="16">
        <v>98</v>
      </c>
      <c r="W75" s="16">
        <v>115</v>
      </c>
      <c r="X75" s="16">
        <v>155</v>
      </c>
      <c r="Y75" s="16">
        <v>152</v>
      </c>
      <c r="Z75" s="16">
        <v>175</v>
      </c>
      <c r="AA75" s="16">
        <v>149</v>
      </c>
    </row>
    <row r="76" spans="1:34" s="11" customFormat="1" ht="12.7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10"/>
      <c r="AC76" s="10"/>
      <c r="AD76" s="10"/>
      <c r="AE76" s="10"/>
      <c r="AF76" s="10"/>
      <c r="AG76" s="10"/>
      <c r="AH76" s="10"/>
    </row>
    <row r="77" spans="1:34" x14ac:dyDescent="0.2">
      <c r="B77" s="32"/>
      <c r="C77" s="32"/>
      <c r="D77" s="32"/>
      <c r="E77" s="32"/>
      <c r="F77" s="32"/>
      <c r="G77" s="32"/>
      <c r="H77" s="32"/>
      <c r="I77" s="32"/>
      <c r="J77" s="32"/>
      <c r="K77" s="32"/>
      <c r="L77" s="32"/>
      <c r="M77" s="32"/>
      <c r="N77" s="32"/>
      <c r="O77" s="32"/>
      <c r="P77" s="32"/>
    </row>
  </sheetData>
  <pageMargins left="0.55118110236220474" right="0.78740157480314965" top="0.98425196850393704" bottom="0.98425196850393704" header="0.51181102362204722" footer="0.51181102362204722"/>
  <pageSetup paperSize="9" scale="49" fitToWidth="3" orientation="landscape" horizontalDpi="4294967292" verticalDpi="300" r:id="rId1"/>
  <headerFooter alignWithMargins="0">
    <oddHeader>&amp;A</oddHead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76"/>
  <sheetViews>
    <sheetView workbookViewId="0">
      <pane xSplit="1" ySplit="12" topLeftCell="B13" activePane="bottomRight" state="frozen"/>
      <selection activeCell="A9" sqref="A9"/>
      <selection pane="topRight" activeCell="A9" sqref="A9"/>
      <selection pane="bottomLeft" activeCell="A9" sqref="A9"/>
      <selection pane="bottomRight"/>
    </sheetView>
  </sheetViews>
  <sheetFormatPr baseColWidth="10" defaultColWidth="13.42578125" defaultRowHeight="12.75" x14ac:dyDescent="0.2"/>
  <cols>
    <col min="1" max="1" width="62.85546875" style="2" customWidth="1"/>
    <col min="2" max="10" width="13.42578125" style="2"/>
    <col min="11" max="11" width="13.7109375" style="7" customWidth="1"/>
    <col min="12" max="16" width="14" style="2" bestFit="1" customWidth="1"/>
    <col min="17" max="19" width="14" style="2" customWidth="1"/>
    <col min="20" max="27" width="14.42578125" style="2" customWidth="1"/>
    <col min="28" max="16384" width="13.42578125" style="2"/>
  </cols>
  <sheetData>
    <row r="1" spans="1:34" ht="20.25" x14ac:dyDescent="0.3">
      <c r="A1" s="1" t="s">
        <v>0</v>
      </c>
    </row>
    <row r="2" spans="1:34" ht="12.75" customHeight="1" x14ac:dyDescent="0.25">
      <c r="A2" s="3"/>
    </row>
    <row r="3" spans="1:34" ht="19.5" customHeight="1" x14ac:dyDescent="0.25">
      <c r="A3" s="4" t="s">
        <v>90</v>
      </c>
    </row>
    <row r="4" spans="1:34" ht="19.5" customHeight="1" x14ac:dyDescent="0.2">
      <c r="A4" s="71" t="s">
        <v>132</v>
      </c>
    </row>
    <row r="5" spans="1:34" ht="11.25" customHeight="1" x14ac:dyDescent="0.2"/>
    <row r="6" spans="1:34" s="5" customFormat="1" ht="12.75" customHeight="1" x14ac:dyDescent="0.2">
      <c r="A6" s="5" t="s">
        <v>1</v>
      </c>
    </row>
    <row r="7" spans="1:34" s="5" customFormat="1" ht="12.75" customHeight="1" x14ac:dyDescent="0.2">
      <c r="A7" s="5" t="s">
        <v>3</v>
      </c>
    </row>
    <row r="8" spans="1:34" s="5" customFormat="1" ht="12.75" customHeight="1" x14ac:dyDescent="0.2">
      <c r="A8" s="5" t="s">
        <v>137</v>
      </c>
    </row>
    <row r="9" spans="1:34" s="5" customFormat="1" ht="12.75" customHeight="1" x14ac:dyDescent="0.2">
      <c r="A9" s="6" t="s">
        <v>139</v>
      </c>
    </row>
    <row r="10" spans="1:34" ht="37.15" customHeight="1" x14ac:dyDescent="0.2">
      <c r="A10" s="8" t="s">
        <v>105</v>
      </c>
    </row>
    <row r="11" spans="1:34" ht="11.25" customHeight="1" x14ac:dyDescent="0.2">
      <c r="A11" s="5"/>
    </row>
    <row r="12" spans="1:34" s="11" customFormat="1" ht="13.5" customHeight="1" x14ac:dyDescent="0.2">
      <c r="A12" s="9" t="s">
        <v>4</v>
      </c>
      <c r="B12" s="9">
        <v>1998</v>
      </c>
      <c r="C12" s="9">
        <v>1999</v>
      </c>
      <c r="D12" s="9">
        <v>2000</v>
      </c>
      <c r="E12" s="9">
        <v>2001</v>
      </c>
      <c r="F12" s="9">
        <v>2002</v>
      </c>
      <c r="G12" s="9">
        <v>2003</v>
      </c>
      <c r="H12" s="9">
        <v>2004</v>
      </c>
      <c r="I12" s="9">
        <v>2005</v>
      </c>
      <c r="J12" s="9">
        <v>2006</v>
      </c>
      <c r="K12" s="9">
        <v>2007</v>
      </c>
      <c r="L12" s="9">
        <v>2008</v>
      </c>
      <c r="M12" s="9">
        <v>2009</v>
      </c>
      <c r="N12" s="9">
        <v>2010</v>
      </c>
      <c r="O12" s="9">
        <v>2011</v>
      </c>
      <c r="P12" s="9">
        <v>2012</v>
      </c>
      <c r="Q12" s="9">
        <v>2013</v>
      </c>
      <c r="R12" s="9">
        <v>2014</v>
      </c>
      <c r="S12" s="9">
        <v>2015</v>
      </c>
      <c r="T12" s="9">
        <v>2016</v>
      </c>
      <c r="U12" s="9">
        <v>2017</v>
      </c>
      <c r="V12" s="9">
        <v>2018</v>
      </c>
      <c r="W12" s="9">
        <v>2019</v>
      </c>
      <c r="X12" s="9">
        <v>2020</v>
      </c>
      <c r="Y12" s="9">
        <v>2021</v>
      </c>
      <c r="Z12" s="9">
        <v>2022</v>
      </c>
      <c r="AA12" s="9">
        <v>2023</v>
      </c>
      <c r="AB12" s="10"/>
      <c r="AC12" s="10"/>
      <c r="AD12" s="10"/>
      <c r="AE12" s="10"/>
      <c r="AF12" s="10"/>
      <c r="AG12" s="10"/>
      <c r="AH12" s="10"/>
    </row>
    <row r="13" spans="1:34" s="13" customFormat="1" ht="15" customHeight="1" x14ac:dyDescent="0.2">
      <c r="A13" s="12" t="s">
        <v>106</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s="5" customFormat="1" ht="12.75" customHeight="1" x14ac:dyDescent="0.2">
      <c r="A14" s="14" t="s">
        <v>55</v>
      </c>
      <c r="B14" s="15">
        <v>18386413.579310302</v>
      </c>
      <c r="C14" s="15">
        <v>16229565.7368421</v>
      </c>
      <c r="D14" s="15">
        <v>18390423.204081599</v>
      </c>
      <c r="E14" s="15">
        <v>26568184.034965001</v>
      </c>
      <c r="F14" s="15">
        <v>28445977.3507463</v>
      </c>
      <c r="G14" s="15">
        <v>22227104.399999999</v>
      </c>
      <c r="H14" s="15">
        <v>27423738.141732302</v>
      </c>
      <c r="I14" s="15">
        <v>33895761.347826101</v>
      </c>
      <c r="J14" s="15">
        <v>29765561.017857101</v>
      </c>
      <c r="K14" s="33">
        <v>33145408.722222202</v>
      </c>
      <c r="L14" s="33">
        <v>37199279.390476197</v>
      </c>
      <c r="M14" s="33">
        <v>36195519.815534003</v>
      </c>
      <c r="N14" s="33">
        <v>45318772.039215699</v>
      </c>
      <c r="O14" s="33">
        <v>52057301.6074766</v>
      </c>
      <c r="P14" s="33">
        <v>42892826.723404303</v>
      </c>
      <c r="Q14" s="33">
        <v>38956266.139784902</v>
      </c>
      <c r="R14" s="33">
        <v>40929171.5666667</v>
      </c>
      <c r="S14" s="33">
        <v>47498751.923076898</v>
      </c>
      <c r="T14" s="33">
        <v>55630502.5632184</v>
      </c>
      <c r="U14" s="33">
        <v>51422718.080459803</v>
      </c>
      <c r="V14" s="33">
        <v>60681462.894117601</v>
      </c>
      <c r="W14" s="33">
        <v>61844477.380952403</v>
      </c>
      <c r="X14" s="33">
        <v>78323890.717647105</v>
      </c>
      <c r="Y14" s="33">
        <v>74264368.069767401</v>
      </c>
      <c r="Z14" s="15">
        <v>84498941.620253205</v>
      </c>
      <c r="AA14" s="15">
        <v>95263071.938271597</v>
      </c>
    </row>
    <row r="15" spans="1:34" ht="11.25" customHeight="1" x14ac:dyDescent="0.2">
      <c r="Z15" s="74"/>
      <c r="AA15" s="74" t="s">
        <v>138</v>
      </c>
    </row>
    <row r="16" spans="1:34" s="5" customFormat="1" ht="12.75" customHeight="1" x14ac:dyDescent="0.2">
      <c r="A16" s="16" t="s">
        <v>5</v>
      </c>
      <c r="B16" s="17"/>
      <c r="C16" s="17"/>
      <c r="D16" s="17"/>
      <c r="E16" s="17"/>
      <c r="F16" s="17"/>
      <c r="G16" s="23"/>
      <c r="H16" s="23"/>
      <c r="I16" s="34"/>
      <c r="J16" s="34"/>
      <c r="K16" s="34"/>
      <c r="L16" s="34"/>
      <c r="Z16" s="17"/>
      <c r="AA16" s="17" t="s">
        <v>138</v>
      </c>
    </row>
    <row r="17" spans="1:27" s="5" customFormat="1" ht="12.75" customHeight="1" x14ac:dyDescent="0.2">
      <c r="A17" s="5" t="s">
        <v>6</v>
      </c>
      <c r="B17" s="17">
        <v>564735.31724137894</v>
      </c>
      <c r="C17" s="17">
        <v>501873.40131579002</v>
      </c>
      <c r="D17" s="17">
        <v>609659.884353742</v>
      </c>
      <c r="E17" s="17">
        <v>993195.181818182</v>
      </c>
      <c r="F17" s="17">
        <v>880311.87313432805</v>
      </c>
      <c r="G17" s="17">
        <v>731355.8</v>
      </c>
      <c r="H17" s="17">
        <v>1094518.1811023599</v>
      </c>
      <c r="I17" s="17">
        <v>979416.25217391294</v>
      </c>
      <c r="J17" s="17">
        <v>774822.4375</v>
      </c>
      <c r="K17" s="17">
        <v>784267.74074074102</v>
      </c>
      <c r="L17" s="17">
        <v>969588.96190476196</v>
      </c>
      <c r="M17" s="17">
        <v>970232.524271845</v>
      </c>
      <c r="N17" s="17">
        <v>1334551.6960784299</v>
      </c>
      <c r="O17" s="17">
        <v>1460513.8691588801</v>
      </c>
      <c r="P17" s="17">
        <v>1109713.0425531899</v>
      </c>
      <c r="Q17" s="17">
        <v>1065814.88172043</v>
      </c>
      <c r="R17" s="17">
        <v>1288579.2666666701</v>
      </c>
      <c r="S17" s="17">
        <v>1418387.3956044</v>
      </c>
      <c r="T17" s="17">
        <v>1390902.94252874</v>
      </c>
      <c r="U17" s="17">
        <v>1110255.0229885101</v>
      </c>
      <c r="V17" s="17">
        <v>1305435.8235294099</v>
      </c>
      <c r="W17" s="17">
        <v>1322663.5</v>
      </c>
      <c r="X17" s="17">
        <v>1626702.0117647101</v>
      </c>
      <c r="Y17" s="17">
        <v>1478085.62790698</v>
      </c>
      <c r="Z17" s="17">
        <v>1732616.4936708901</v>
      </c>
      <c r="AA17" s="17">
        <v>1777627.50617284</v>
      </c>
    </row>
    <row r="18" spans="1:27" s="5" customFormat="1" ht="12.75" customHeight="1" x14ac:dyDescent="0.2">
      <c r="A18" s="5" t="s">
        <v>128</v>
      </c>
      <c r="B18" s="17"/>
      <c r="C18" s="17"/>
      <c r="D18" s="17"/>
      <c r="E18" s="17"/>
      <c r="F18" s="17"/>
      <c r="G18" s="17"/>
      <c r="H18" s="17"/>
      <c r="I18" s="17"/>
      <c r="J18" s="17"/>
      <c r="K18" s="17"/>
      <c r="L18" s="17"/>
      <c r="M18" s="17"/>
      <c r="N18" s="17"/>
      <c r="O18" s="17"/>
      <c r="P18" s="17"/>
      <c r="Q18" s="17"/>
      <c r="R18" s="17"/>
      <c r="S18" s="17"/>
      <c r="T18" s="17"/>
      <c r="U18" s="17"/>
      <c r="V18" s="17"/>
      <c r="W18" s="17">
        <v>384293.27380952402</v>
      </c>
      <c r="X18" s="17">
        <v>472675.62352941203</v>
      </c>
      <c r="Y18" s="17">
        <v>480835.337209302</v>
      </c>
      <c r="Z18" s="17">
        <v>488003.96202531602</v>
      </c>
      <c r="AA18" s="17">
        <v>515389.53086419799</v>
      </c>
    </row>
    <row r="19" spans="1:27" s="5" customFormat="1" ht="12.75" customHeight="1" x14ac:dyDescent="0.2">
      <c r="A19" s="5" t="s">
        <v>7</v>
      </c>
      <c r="B19" s="17"/>
      <c r="C19" s="17"/>
      <c r="D19" s="17"/>
      <c r="E19" s="17"/>
      <c r="F19" s="17"/>
      <c r="G19" s="17">
        <v>42129.453846153803</v>
      </c>
      <c r="H19" s="17">
        <v>93848.236220472405</v>
      </c>
      <c r="I19" s="17">
        <v>115883.391304348</v>
      </c>
      <c r="J19" s="17">
        <v>15122.839285714301</v>
      </c>
      <c r="K19" s="17">
        <v>16351.3240740741</v>
      </c>
      <c r="L19" s="17">
        <v>22033.742857142901</v>
      </c>
      <c r="M19" s="17"/>
      <c r="N19" s="17"/>
      <c r="O19" s="17"/>
      <c r="P19" s="17"/>
      <c r="Q19" s="17"/>
      <c r="R19" s="17"/>
      <c r="S19" s="17"/>
      <c r="T19" s="17"/>
      <c r="U19" s="17"/>
      <c r="V19" s="17"/>
      <c r="W19" s="17"/>
      <c r="X19" s="17"/>
      <c r="Y19" s="17"/>
      <c r="Z19" s="17"/>
      <c r="AA19" s="17"/>
    </row>
    <row r="20" spans="1:27" s="5" customFormat="1" ht="12.75" customHeight="1" x14ac:dyDescent="0.2">
      <c r="A20" s="5" t="s">
        <v>8</v>
      </c>
      <c r="B20" s="17"/>
      <c r="C20" s="17"/>
      <c r="D20" s="17"/>
      <c r="E20" s="17"/>
      <c r="F20" s="17"/>
      <c r="G20" s="17"/>
      <c r="H20" s="17"/>
      <c r="I20" s="17">
        <v>65871.173913043502</v>
      </c>
      <c r="J20" s="17">
        <v>57933.428571428602</v>
      </c>
      <c r="K20" s="17">
        <v>64618.481481481504</v>
      </c>
      <c r="L20" s="17">
        <v>71948.714285714304</v>
      </c>
      <c r="M20" s="17">
        <v>69239.184466019404</v>
      </c>
      <c r="N20" s="17">
        <v>88062.598039215707</v>
      </c>
      <c r="O20" s="17">
        <v>100565.028037383</v>
      </c>
      <c r="P20" s="17">
        <v>81624.478723404303</v>
      </c>
      <c r="Q20" s="17"/>
      <c r="R20" s="17"/>
      <c r="S20" s="17"/>
      <c r="T20" s="17"/>
      <c r="U20" s="17"/>
      <c r="V20" s="17"/>
      <c r="W20" s="17"/>
      <c r="X20" s="17"/>
      <c r="Y20" s="17">
        <v>156752.23255814001</v>
      </c>
      <c r="Z20" s="17">
        <v>181115.164556962</v>
      </c>
      <c r="AA20" s="17">
        <v>200691.12345679</v>
      </c>
    </row>
    <row r="21" spans="1:27" s="5" customFormat="1" ht="12.75" customHeight="1" x14ac:dyDescent="0.2">
      <c r="A21" s="6" t="s">
        <v>109</v>
      </c>
      <c r="B21" s="17"/>
      <c r="C21" s="17"/>
      <c r="D21" s="17"/>
      <c r="E21" s="17"/>
      <c r="F21" s="17"/>
      <c r="G21" s="17"/>
      <c r="H21" s="17"/>
      <c r="I21" s="17"/>
      <c r="J21" s="17"/>
      <c r="K21" s="17"/>
      <c r="L21" s="17"/>
      <c r="M21" s="17"/>
      <c r="N21" s="17"/>
      <c r="O21" s="17"/>
      <c r="P21" s="17"/>
      <c r="Q21" s="17"/>
      <c r="R21" s="17">
        <v>467254.27777777798</v>
      </c>
      <c r="S21" s="17">
        <v>550714.13186813204</v>
      </c>
      <c r="T21" s="17">
        <v>725470.39080459799</v>
      </c>
      <c r="U21" s="17">
        <v>670937.58620689705</v>
      </c>
      <c r="V21" s="17">
        <v>749869.52941176505</v>
      </c>
      <c r="W21" s="17">
        <v>781042.5</v>
      </c>
      <c r="X21" s="17">
        <v>996803.41176470602</v>
      </c>
      <c r="Y21" s="17">
        <v>954526.90697674395</v>
      </c>
      <c r="Z21" s="17">
        <v>1111392.1392405101</v>
      </c>
      <c r="AA21" s="17">
        <v>1236807.1851851901</v>
      </c>
    </row>
    <row r="22" spans="1:27" s="5" customFormat="1" ht="12.75" customHeight="1" x14ac:dyDescent="0.2">
      <c r="A22" s="5" t="s">
        <v>133</v>
      </c>
      <c r="Y22" s="17">
        <v>170657.38372093</v>
      </c>
      <c r="Z22" s="17">
        <v>345137.24050632899</v>
      </c>
      <c r="AA22" s="17">
        <v>384338.74074074102</v>
      </c>
    </row>
    <row r="23" spans="1:27" s="5" customFormat="1" ht="12.75" customHeight="1" x14ac:dyDescent="0.2">
      <c r="A23" s="5" t="s">
        <v>9</v>
      </c>
      <c r="B23" s="17">
        <v>5741866.1655172398</v>
      </c>
      <c r="C23" s="17">
        <v>4784618.6118421098</v>
      </c>
      <c r="D23" s="17">
        <v>5321714.9251700696</v>
      </c>
      <c r="E23" s="17">
        <v>7363817.7972028004</v>
      </c>
      <c r="F23" s="17">
        <v>8021142.4104477596</v>
      </c>
      <c r="G23" s="17">
        <v>6123464.7615384599</v>
      </c>
      <c r="H23" s="17">
        <v>7233436.3779527601</v>
      </c>
      <c r="I23" s="17">
        <v>8848915.7304347791</v>
      </c>
      <c r="J23" s="17">
        <v>8006694.1071428601</v>
      </c>
      <c r="K23" s="17">
        <v>9252449.5833333302</v>
      </c>
      <c r="L23" s="17">
        <v>9957115.6761904806</v>
      </c>
      <c r="M23" s="17">
        <v>10087268.932038801</v>
      </c>
      <c r="N23" s="17">
        <v>12165498.5882353</v>
      </c>
      <c r="O23" s="17">
        <v>13684380.121495301</v>
      </c>
      <c r="P23" s="17">
        <v>11477119.851063799</v>
      </c>
      <c r="Q23" s="17">
        <v>10406094.6236559</v>
      </c>
      <c r="R23" s="17">
        <v>10718362.455555599</v>
      </c>
      <c r="S23" s="17">
        <v>12292025.549450601</v>
      </c>
      <c r="T23" s="17">
        <v>14983491.1494253</v>
      </c>
      <c r="U23" s="17">
        <v>13626242.7011494</v>
      </c>
      <c r="V23" s="17">
        <v>15267949.4705882</v>
      </c>
      <c r="W23" s="17">
        <v>16191798.9761905</v>
      </c>
      <c r="X23" s="17">
        <v>20547092.976470601</v>
      </c>
      <c r="Y23" s="17">
        <v>18699761.8139535</v>
      </c>
      <c r="Z23" s="17">
        <v>20892272</v>
      </c>
      <c r="AA23" s="17">
        <v>23014747.617284</v>
      </c>
    </row>
    <row r="24" spans="1:27" s="5" customFormat="1" ht="12.75" customHeight="1" x14ac:dyDescent="0.2">
      <c r="A24" s="18" t="s">
        <v>10</v>
      </c>
      <c r="B24" s="17">
        <v>220373.81379310301</v>
      </c>
      <c r="C24" s="17">
        <v>210407.78947368401</v>
      </c>
      <c r="D24" s="17">
        <v>246633.06122449</v>
      </c>
      <c r="E24" s="17">
        <v>242707.811188811</v>
      </c>
      <c r="F24" s="17">
        <v>243387.186567164</v>
      </c>
      <c r="G24" s="17">
        <v>255535.69230769199</v>
      </c>
      <c r="H24" s="17">
        <v>247528.29133858299</v>
      </c>
      <c r="I24" s="17">
        <v>255693.01739130399</v>
      </c>
      <c r="J24" s="17">
        <v>276349.61607142899</v>
      </c>
      <c r="K24" s="17">
        <v>269449</v>
      </c>
      <c r="L24" s="17">
        <v>301272.876190476</v>
      </c>
      <c r="M24" s="17">
        <v>325458.67961165</v>
      </c>
      <c r="N24" s="17">
        <v>327317.25490196102</v>
      </c>
      <c r="O24" s="17">
        <v>297337.20560747699</v>
      </c>
      <c r="P24" s="17">
        <v>328558.34042553202</v>
      </c>
      <c r="Q24" s="17">
        <v>308045.49462365598</v>
      </c>
      <c r="R24" s="17">
        <v>336799.92222222203</v>
      </c>
      <c r="S24" s="17">
        <v>351813.43956044002</v>
      </c>
      <c r="T24" s="17">
        <v>362907.05747126398</v>
      </c>
      <c r="U24" s="17">
        <v>388547.34482758603</v>
      </c>
      <c r="V24" s="17">
        <v>412246.6</v>
      </c>
      <c r="W24" s="17">
        <v>372336.11904761899</v>
      </c>
      <c r="X24" s="17">
        <v>389033.58823529398</v>
      </c>
      <c r="Y24" s="17">
        <v>453376.55813953502</v>
      </c>
      <c r="Z24" s="17">
        <v>528676.39240506303</v>
      </c>
      <c r="AA24" s="17">
        <v>513320.37037036999</v>
      </c>
    </row>
    <row r="25" spans="1:27" s="5" customFormat="1" ht="12.75" customHeight="1" x14ac:dyDescent="0.2">
      <c r="A25" s="5" t="s">
        <v>11</v>
      </c>
      <c r="B25" s="17">
        <v>107620.510344828</v>
      </c>
      <c r="C25" s="17">
        <v>101299.368421053</v>
      </c>
      <c r="D25" s="17">
        <v>148465.54421768701</v>
      </c>
      <c r="E25" s="17">
        <v>194117.74825174801</v>
      </c>
      <c r="F25" s="17">
        <v>206484.358208955</v>
      </c>
      <c r="G25" s="17">
        <v>153199.438461538</v>
      </c>
      <c r="H25" s="17">
        <v>129819.157480315</v>
      </c>
      <c r="I25" s="17">
        <v>134088.095652174</v>
      </c>
      <c r="J25" s="17">
        <v>152041.58035714299</v>
      </c>
      <c r="K25" s="17">
        <v>205133.453703704</v>
      </c>
      <c r="L25" s="17">
        <v>220642.85714285701</v>
      </c>
      <c r="M25" s="17">
        <v>226067.56310679601</v>
      </c>
      <c r="N25" s="17">
        <v>249647.90196078399</v>
      </c>
      <c r="O25" s="17">
        <v>244946.01869158901</v>
      </c>
      <c r="P25" s="17">
        <v>280228.723404255</v>
      </c>
      <c r="Q25" s="17">
        <v>266463.96774193499</v>
      </c>
      <c r="R25" s="17">
        <v>283450.8</v>
      </c>
      <c r="S25" s="17">
        <v>295555.02197802201</v>
      </c>
      <c r="T25" s="17">
        <v>366293.37931034499</v>
      </c>
      <c r="U25" s="17">
        <v>338080.77011494298</v>
      </c>
      <c r="V25" s="17">
        <v>298403.64705882402</v>
      </c>
      <c r="W25" s="17">
        <v>305437.84523809497</v>
      </c>
      <c r="X25" s="17">
        <v>422452.35294117598</v>
      </c>
      <c r="Y25" s="17">
        <v>556011.26744186098</v>
      </c>
      <c r="Z25" s="17">
        <v>459119.46835442999</v>
      </c>
      <c r="AA25" s="17">
        <v>543394.97530864202</v>
      </c>
    </row>
    <row r="26" spans="1:27" s="5" customFormat="1" ht="12.75" customHeight="1" x14ac:dyDescent="0.2">
      <c r="A26" s="5" t="s">
        <v>12</v>
      </c>
      <c r="B26" s="17">
        <v>0</v>
      </c>
      <c r="C26" s="17">
        <v>0</v>
      </c>
      <c r="D26" s="17">
        <v>0</v>
      </c>
      <c r="E26" s="17">
        <v>0</v>
      </c>
      <c r="F26" s="17">
        <v>0</v>
      </c>
      <c r="G26" s="17">
        <v>54120.638461538503</v>
      </c>
      <c r="H26" s="17">
        <v>67152.952755905499</v>
      </c>
      <c r="I26" s="17">
        <v>82267.617391304302</v>
      </c>
      <c r="J26" s="17">
        <v>71723.741071428594</v>
      </c>
      <c r="K26" s="17">
        <v>80022.231481481504</v>
      </c>
      <c r="L26" s="17">
        <v>89362.066666666695</v>
      </c>
      <c r="M26" s="17">
        <v>85829.893203883505</v>
      </c>
      <c r="N26" s="17">
        <v>109546.588235294</v>
      </c>
      <c r="O26" s="17">
        <v>125011.925233645</v>
      </c>
      <c r="P26" s="17">
        <v>101654.64893616999</v>
      </c>
      <c r="Q26" s="17">
        <v>93474.043010752706</v>
      </c>
      <c r="R26" s="17">
        <v>97058.011111111104</v>
      </c>
      <c r="S26" s="17">
        <v>113713.56043955999</v>
      </c>
      <c r="T26" s="17">
        <v>133347.91954023001</v>
      </c>
      <c r="U26" s="17">
        <v>122018.50574712599</v>
      </c>
      <c r="V26" s="17">
        <v>139624</v>
      </c>
      <c r="W26" s="17">
        <v>143598.33333333299</v>
      </c>
      <c r="X26" s="17">
        <v>212028.02352941199</v>
      </c>
      <c r="Y26" s="17">
        <v>249376.94186046501</v>
      </c>
      <c r="Z26" s="17">
        <v>286693.31645569601</v>
      </c>
      <c r="AA26" s="17">
        <v>364338.04938271601</v>
      </c>
    </row>
    <row r="27" spans="1:27" s="5" customFormat="1" ht="12.75" customHeight="1" x14ac:dyDescent="0.2">
      <c r="A27" s="5" t="s">
        <v>13</v>
      </c>
      <c r="B27" s="17">
        <v>1732562.9379310301</v>
      </c>
      <c r="C27" s="17">
        <v>1953345.1644736801</v>
      </c>
      <c r="D27" s="17">
        <v>2458020.42176871</v>
      </c>
      <c r="E27" s="17">
        <v>2684010.52447552</v>
      </c>
      <c r="F27" s="17">
        <v>2948495.4328358201</v>
      </c>
      <c r="G27" s="17">
        <v>3359065.86923077</v>
      </c>
      <c r="H27" s="17">
        <v>3647099.4488189002</v>
      </c>
      <c r="I27" s="17">
        <v>3823950.2173913</v>
      </c>
      <c r="J27" s="17">
        <v>3554473.49107143</v>
      </c>
      <c r="K27" s="17">
        <v>3601347.82407407</v>
      </c>
      <c r="L27" s="17">
        <v>3791249.96190476</v>
      </c>
      <c r="M27" s="17">
        <v>3967597.86407767</v>
      </c>
      <c r="N27" s="17">
        <v>3547403.3137254901</v>
      </c>
      <c r="O27" s="17">
        <v>3657825.68224299</v>
      </c>
      <c r="P27" s="17">
        <v>4024160.3829787201</v>
      </c>
      <c r="Q27" s="17">
        <v>3887415.1720430101</v>
      </c>
      <c r="R27" s="17">
        <v>4490198.7111111097</v>
      </c>
      <c r="S27" s="17">
        <v>4543980.3846153896</v>
      </c>
      <c r="T27" s="17">
        <v>4837580.9080459801</v>
      </c>
      <c r="U27" s="17">
        <v>5022964.1379310302</v>
      </c>
      <c r="V27" s="17">
        <v>5227346.0588235296</v>
      </c>
      <c r="W27" s="17">
        <v>4756278.5119047603</v>
      </c>
      <c r="X27" s="17">
        <v>5471419.1058823504</v>
      </c>
      <c r="Y27" s="17">
        <v>6068555.37209302</v>
      </c>
      <c r="Z27" s="17">
        <v>6618501.0759493699</v>
      </c>
      <c r="AA27" s="17">
        <v>6807914.8024691399</v>
      </c>
    </row>
    <row r="28" spans="1:27" s="5" customFormat="1" ht="12.75" customHeight="1" x14ac:dyDescent="0.2">
      <c r="A28" s="5" t="s">
        <v>14</v>
      </c>
      <c r="B28" s="17">
        <v>0</v>
      </c>
      <c r="C28" s="17">
        <v>0</v>
      </c>
      <c r="D28" s="17">
        <v>0</v>
      </c>
      <c r="E28" s="17">
        <v>0</v>
      </c>
      <c r="F28" s="17">
        <v>147246.15671641799</v>
      </c>
      <c r="G28" s="17">
        <v>335868.48461538501</v>
      </c>
      <c r="H28" s="17">
        <v>358371.57480315003</v>
      </c>
      <c r="I28" s="17">
        <v>425063.87826087</v>
      </c>
      <c r="J28" s="17">
        <v>38270</v>
      </c>
      <c r="K28" s="17">
        <v>39150.731481481504</v>
      </c>
      <c r="L28" s="17">
        <v>1314825.62857143</v>
      </c>
      <c r="M28" s="17">
        <v>1430028.76699029</v>
      </c>
      <c r="N28" s="17">
        <v>1382996.07843137</v>
      </c>
      <c r="O28" s="17">
        <v>1299776.22429907</v>
      </c>
      <c r="P28" s="17">
        <v>1445790.96808511</v>
      </c>
      <c r="Q28" s="17">
        <v>1587635.76344086</v>
      </c>
      <c r="R28" s="17">
        <v>1858413.1222222201</v>
      </c>
      <c r="S28" s="17">
        <v>2001270.0439560399</v>
      </c>
      <c r="T28" s="17">
        <v>2258469.01149425</v>
      </c>
      <c r="U28" s="17">
        <v>2037201.9655172401</v>
      </c>
      <c r="V28" s="17">
        <v>2586645.8823529398</v>
      </c>
      <c r="W28" s="17">
        <v>3188561.8452380998</v>
      </c>
      <c r="X28" s="17">
        <v>3155831.1411764701</v>
      </c>
      <c r="Y28" s="17">
        <v>3436779.1395348799</v>
      </c>
      <c r="Z28" s="17">
        <v>4054290.8607594902</v>
      </c>
      <c r="AA28" s="17">
        <v>4364925.6172839496</v>
      </c>
    </row>
    <row r="29" spans="1:27" s="5" customFormat="1" ht="12.75" customHeight="1" x14ac:dyDescent="0.2">
      <c r="A29" s="5" t="s">
        <v>15</v>
      </c>
      <c r="B29" s="17">
        <v>1137181.5793103401</v>
      </c>
      <c r="C29" s="17">
        <v>1397582.44078947</v>
      </c>
      <c r="D29" s="17">
        <v>2400587.2244898002</v>
      </c>
      <c r="E29" s="17">
        <v>2494150.3986014002</v>
      </c>
      <c r="F29" s="17">
        <v>2310045.8582089599</v>
      </c>
      <c r="G29" s="17">
        <v>2534695.9461538498</v>
      </c>
      <c r="H29" s="17">
        <v>3377662.5984252002</v>
      </c>
      <c r="I29" s="17">
        <v>3901169.1913043498</v>
      </c>
      <c r="J29" s="17">
        <v>3633446.7767857099</v>
      </c>
      <c r="K29" s="17">
        <v>4396783.57407407</v>
      </c>
      <c r="L29" s="17">
        <v>4818754.1047619097</v>
      </c>
      <c r="M29" s="17">
        <v>3686258.8155339798</v>
      </c>
      <c r="N29" s="17">
        <v>4406428.0098039201</v>
      </c>
      <c r="O29" s="17">
        <v>4264857.72897196</v>
      </c>
      <c r="P29" s="17">
        <v>4672947.81914894</v>
      </c>
      <c r="Q29" s="17">
        <v>4713535.98924731</v>
      </c>
      <c r="R29" s="17">
        <v>4832328.3333333302</v>
      </c>
      <c r="S29" s="17">
        <v>4722738.9230769202</v>
      </c>
      <c r="T29" s="17">
        <v>3561760.8275862099</v>
      </c>
      <c r="U29" s="17">
        <v>4903513.5747126397</v>
      </c>
      <c r="V29" s="17">
        <v>6648792.6588235302</v>
      </c>
      <c r="W29" s="17">
        <v>6092958.57142857</v>
      </c>
      <c r="X29" s="17">
        <v>5645574.6117647104</v>
      </c>
      <c r="Y29" s="17">
        <v>7124871.3255813997</v>
      </c>
      <c r="Z29" s="17">
        <v>12339625.5696203</v>
      </c>
      <c r="AA29" s="17">
        <v>12004517.8395062</v>
      </c>
    </row>
    <row r="30" spans="1:27" s="5" customFormat="1" ht="12.75" customHeight="1" x14ac:dyDescent="0.2">
      <c r="A30" s="5" t="s">
        <v>16</v>
      </c>
      <c r="B30" s="17">
        <v>121460.724137931</v>
      </c>
      <c r="C30" s="17">
        <v>178801.78947368401</v>
      </c>
      <c r="D30" s="17">
        <v>153716.340136054</v>
      </c>
      <c r="E30" s="17">
        <v>139526.26573426599</v>
      </c>
      <c r="F30" s="17">
        <v>152343.664179104</v>
      </c>
      <c r="G30" s="17">
        <v>123786.730769231</v>
      </c>
      <c r="H30" s="17">
        <v>142151.28346456701</v>
      </c>
      <c r="I30" s="17">
        <v>110014.991304348</v>
      </c>
      <c r="J30" s="17">
        <v>95188.901785714304</v>
      </c>
      <c r="K30" s="17">
        <v>163443.28703703699</v>
      </c>
      <c r="L30" s="17">
        <v>108998.704761905</v>
      </c>
      <c r="M30" s="17">
        <v>108217.631067961</v>
      </c>
      <c r="N30" s="17">
        <v>106752.54901960801</v>
      </c>
      <c r="O30" s="17">
        <v>78173.943925233601</v>
      </c>
      <c r="P30" s="17">
        <v>101769.489361702</v>
      </c>
      <c r="Q30" s="17">
        <v>25596.419354838701</v>
      </c>
      <c r="R30" s="17">
        <v>37348.566666666702</v>
      </c>
      <c r="S30" s="17">
        <v>51540.868131868097</v>
      </c>
      <c r="T30" s="17">
        <v>41040.965517241399</v>
      </c>
      <c r="U30" s="17">
        <v>46870.287356321802</v>
      </c>
      <c r="V30" s="17">
        <v>59262.623529411801</v>
      </c>
      <c r="W30" s="17">
        <v>47120.035714285703</v>
      </c>
      <c r="X30" s="17">
        <v>53866.905882352898</v>
      </c>
      <c r="Y30" s="17">
        <v>39169.744186046497</v>
      </c>
      <c r="Z30" s="17">
        <v>44569.734177215199</v>
      </c>
      <c r="AA30" s="17">
        <v>69940.814814814803</v>
      </c>
    </row>
    <row r="31" spans="1:27" s="5" customFormat="1" ht="12.75" customHeight="1" x14ac:dyDescent="0.2">
      <c r="A31" s="5" t="s">
        <v>17</v>
      </c>
      <c r="B31" s="17">
        <v>2516914.8344827602</v>
      </c>
      <c r="C31" s="17">
        <v>1954178.9671052599</v>
      </c>
      <c r="D31" s="17">
        <v>2039420.4421768701</v>
      </c>
      <c r="E31" s="17">
        <v>2436262.0699300701</v>
      </c>
      <c r="F31" s="17">
        <v>2771965.6865671598</v>
      </c>
      <c r="G31" s="17">
        <v>2090134.00769231</v>
      </c>
      <c r="H31" s="17">
        <v>1875860.02362205</v>
      </c>
      <c r="I31" s="17">
        <v>2068639.4086956501</v>
      </c>
      <c r="J31" s="17">
        <v>2200076.7946428601</v>
      </c>
      <c r="K31" s="17">
        <v>2756094.1851851898</v>
      </c>
      <c r="L31" s="17">
        <v>2926588.9714285699</v>
      </c>
      <c r="M31" s="17">
        <v>3109032.1650485401</v>
      </c>
      <c r="N31" s="17">
        <v>3508951.5294117602</v>
      </c>
      <c r="O31" s="17">
        <v>3690849.3551401901</v>
      </c>
      <c r="P31" s="17">
        <v>3451194.4255319098</v>
      </c>
      <c r="Q31" s="17">
        <v>3120353.6666666698</v>
      </c>
      <c r="R31" s="17">
        <v>3434585.2333333301</v>
      </c>
      <c r="S31" s="17">
        <v>4087230.8351648399</v>
      </c>
      <c r="T31" s="17">
        <v>4113042</v>
      </c>
      <c r="U31" s="17">
        <v>4115511.4942528699</v>
      </c>
      <c r="V31" s="17">
        <v>4551637.6941176504</v>
      </c>
      <c r="W31" s="17">
        <v>4909528.9404761903</v>
      </c>
      <c r="X31" s="17">
        <v>5263545.5058823498</v>
      </c>
      <c r="Y31" s="17">
        <v>5036163.1627906999</v>
      </c>
      <c r="Z31" s="17">
        <v>5297655.2405063296</v>
      </c>
      <c r="AA31" s="17">
        <v>5932847.09876543</v>
      </c>
    </row>
    <row r="32" spans="1:27" s="5" customFormat="1" ht="12.75" customHeight="1" x14ac:dyDescent="0.2">
      <c r="A32" s="5" t="s">
        <v>18</v>
      </c>
      <c r="B32" s="17">
        <v>1193102.5379310299</v>
      </c>
      <c r="C32" s="17">
        <v>1021649.9868421101</v>
      </c>
      <c r="D32" s="17">
        <v>1180884.1156462601</v>
      </c>
      <c r="E32" s="17">
        <v>1483459.4895104901</v>
      </c>
      <c r="F32" s="17">
        <v>1566773.8358209</v>
      </c>
      <c r="G32" s="17">
        <v>1309182.79230769</v>
      </c>
      <c r="H32" s="17">
        <v>1477685.3779527601</v>
      </c>
      <c r="I32" s="17">
        <v>1596278.90434783</v>
      </c>
      <c r="J32" s="17">
        <v>1403794.875</v>
      </c>
      <c r="K32" s="17">
        <v>1473841.50925926</v>
      </c>
      <c r="L32" s="17">
        <v>1529235.72380952</v>
      </c>
      <c r="M32" s="17">
        <v>1471233.5631068</v>
      </c>
      <c r="N32" s="17">
        <v>1791697.7352941199</v>
      </c>
      <c r="O32" s="17">
        <v>1681457.19626168</v>
      </c>
      <c r="P32" s="17">
        <v>1526218.3085106399</v>
      </c>
      <c r="Q32" s="17">
        <v>1495125.8172043001</v>
      </c>
      <c r="R32" s="17">
        <v>1442360.48888889</v>
      </c>
      <c r="S32" s="17">
        <v>2068209.15384615</v>
      </c>
      <c r="T32" s="17">
        <v>2060669.1609195401</v>
      </c>
      <c r="U32" s="17">
        <v>2033545.91954023</v>
      </c>
      <c r="V32" s="17">
        <v>2071495.3647058799</v>
      </c>
      <c r="W32" s="17">
        <v>2142078.0238095201</v>
      </c>
      <c r="X32" s="17">
        <v>2927381.2588235298</v>
      </c>
      <c r="Y32" s="17">
        <v>2873164.8953488399</v>
      </c>
      <c r="Z32" s="17">
        <v>3100934.3291139202</v>
      </c>
      <c r="AA32" s="17">
        <v>3421877.6172839501</v>
      </c>
    </row>
    <row r="33" spans="1:27" s="5" customFormat="1" ht="12.75" customHeight="1" x14ac:dyDescent="0.2">
      <c r="A33" s="5" t="s">
        <v>19</v>
      </c>
      <c r="B33" s="17">
        <v>348483.055172414</v>
      </c>
      <c r="C33" s="17">
        <v>372361.76315789501</v>
      </c>
      <c r="D33" s="17">
        <v>383336.48299319699</v>
      </c>
      <c r="E33" s="17">
        <v>400233.35664335702</v>
      </c>
      <c r="F33" s="17">
        <v>424373.77611940302</v>
      </c>
      <c r="G33" s="17">
        <v>458606.31538461498</v>
      </c>
      <c r="H33" s="17">
        <v>493534.68503936997</v>
      </c>
      <c r="I33" s="17">
        <v>487526</v>
      </c>
      <c r="J33" s="17">
        <v>446004.78571428597</v>
      </c>
      <c r="K33" s="17">
        <v>456303.41666666698</v>
      </c>
      <c r="L33" s="17">
        <v>492599.71428571403</v>
      </c>
      <c r="M33" s="17">
        <v>497355.922330097</v>
      </c>
      <c r="N33" s="17">
        <v>553177.607843137</v>
      </c>
      <c r="O33" s="17">
        <v>537087.23364485998</v>
      </c>
      <c r="P33" s="17">
        <v>605699.80851063796</v>
      </c>
      <c r="Q33" s="17">
        <v>577688.63440860203</v>
      </c>
      <c r="R33" s="17">
        <v>547173.19999999995</v>
      </c>
      <c r="S33" s="17">
        <v>561548.98901098897</v>
      </c>
      <c r="T33" s="17">
        <v>576239.701149425</v>
      </c>
      <c r="U33" s="17">
        <v>604131.98850574705</v>
      </c>
      <c r="V33" s="17">
        <v>593551.16470588197</v>
      </c>
      <c r="W33" s="17">
        <v>579972.82142857101</v>
      </c>
      <c r="X33" s="17">
        <v>630129.17647058796</v>
      </c>
      <c r="Y33" s="17">
        <v>609715.04651162797</v>
      </c>
      <c r="Z33" s="17">
        <v>662763.64556961996</v>
      </c>
      <c r="AA33" s="17">
        <v>705560.83950617304</v>
      </c>
    </row>
    <row r="34" spans="1:27" s="5" customFormat="1" ht="12.75" customHeight="1" x14ac:dyDescent="0.2">
      <c r="A34" s="18" t="s">
        <v>20</v>
      </c>
      <c r="B34" s="17">
        <v>98426.937931034496</v>
      </c>
      <c r="C34" s="17">
        <v>108970.434210526</v>
      </c>
      <c r="D34" s="17">
        <v>197840.61224489799</v>
      </c>
      <c r="E34" s="17">
        <v>205477.22377622401</v>
      </c>
      <c r="F34" s="17">
        <v>252070.664179104</v>
      </c>
      <c r="G34" s="17">
        <v>244325.98461538501</v>
      </c>
      <c r="H34" s="17">
        <v>284614.07086614199</v>
      </c>
      <c r="I34" s="17">
        <v>268003.252173913</v>
      </c>
      <c r="J34" s="17">
        <v>248018.14285714299</v>
      </c>
      <c r="K34" s="17">
        <v>295722.24074074102</v>
      </c>
      <c r="L34" s="17">
        <v>275011.04761904798</v>
      </c>
      <c r="M34" s="17">
        <v>282669.116504854</v>
      </c>
      <c r="N34" s="17">
        <v>304995.19607843098</v>
      </c>
      <c r="O34" s="17">
        <v>275004.21495327097</v>
      </c>
      <c r="P34" s="17">
        <v>322356.84042553202</v>
      </c>
      <c r="Q34" s="17">
        <v>342755.35483870999</v>
      </c>
      <c r="R34" s="17">
        <v>326781.022222222</v>
      </c>
      <c r="S34" s="17">
        <v>302923.74725274701</v>
      </c>
      <c r="T34" s="17">
        <v>282847.41379310301</v>
      </c>
      <c r="U34" s="17">
        <v>312474.310344828</v>
      </c>
      <c r="V34" s="17">
        <v>290287.81176470598</v>
      </c>
      <c r="W34" s="17">
        <v>265221.95238095202</v>
      </c>
      <c r="X34" s="17">
        <v>307371.57647058798</v>
      </c>
      <c r="Y34" s="17">
        <v>386266.5</v>
      </c>
      <c r="Z34" s="17">
        <v>350205.73417721502</v>
      </c>
      <c r="AA34" s="17">
        <v>430203.25925925898</v>
      </c>
    </row>
    <row r="35" spans="1:27" s="5" customFormat="1" ht="12.75" customHeight="1" x14ac:dyDescent="0.2">
      <c r="A35" s="18" t="s">
        <v>21</v>
      </c>
      <c r="B35" s="17">
        <v>1139211.43448276</v>
      </c>
      <c r="C35" s="17">
        <v>1151568.38157895</v>
      </c>
      <c r="D35" s="17">
        <v>1236872.9591836701</v>
      </c>
      <c r="E35" s="17">
        <v>1450081.08391608</v>
      </c>
      <c r="F35" s="17">
        <v>1814161.4328358199</v>
      </c>
      <c r="G35" s="17">
        <v>1711522.70769231</v>
      </c>
      <c r="H35" s="17">
        <v>1867271.5511811001</v>
      </c>
      <c r="I35" s="17">
        <v>2387557.6782608698</v>
      </c>
      <c r="J35" s="17">
        <v>2135607.5178571399</v>
      </c>
      <c r="K35" s="17">
        <v>2507423.7407407402</v>
      </c>
      <c r="L35" s="17">
        <v>2275777.2476190501</v>
      </c>
      <c r="M35" s="17">
        <v>2550827.0291262101</v>
      </c>
      <c r="N35" s="17">
        <v>3179538.6960784299</v>
      </c>
      <c r="O35" s="17">
        <v>3079410.3738317802</v>
      </c>
      <c r="P35" s="17">
        <v>3303400.65957447</v>
      </c>
      <c r="Q35" s="17">
        <v>3505129.0322580598</v>
      </c>
      <c r="R35" s="17">
        <v>3655218.8333333302</v>
      </c>
      <c r="S35" s="17">
        <v>3936554.1868131901</v>
      </c>
      <c r="T35" s="17">
        <v>3825369.0459770099</v>
      </c>
      <c r="U35" s="17">
        <v>4166600.2183908001</v>
      </c>
      <c r="V35" s="17">
        <v>4426939.6823529396</v>
      </c>
      <c r="W35" s="17">
        <v>5032532.0833333302</v>
      </c>
      <c r="X35" s="17">
        <v>5510784.5294117602</v>
      </c>
      <c r="Y35" s="17">
        <v>5537318.5116279097</v>
      </c>
      <c r="Z35" s="17">
        <v>5684542.3417721502</v>
      </c>
      <c r="AA35" s="17">
        <v>6063642.3086419804</v>
      </c>
    </row>
    <row r="36" spans="1:27" s="16" customFormat="1" ht="12.75" customHeight="1" x14ac:dyDescent="0.2">
      <c r="A36" s="16" t="s">
        <v>22</v>
      </c>
      <c r="B36" s="19">
        <v>14921939.8482759</v>
      </c>
      <c r="C36" s="19">
        <v>13736658.098684199</v>
      </c>
      <c r="D36" s="19">
        <v>16377152.013605401</v>
      </c>
      <c r="E36" s="19">
        <v>20087038.951049</v>
      </c>
      <c r="F36" s="19">
        <v>21738802.335820898</v>
      </c>
      <c r="G36" s="19">
        <v>19526994.623076901</v>
      </c>
      <c r="H36" s="19">
        <v>22390553.8110236</v>
      </c>
      <c r="I36" s="19">
        <v>25550338.800000001</v>
      </c>
      <c r="J36" s="19">
        <v>23109569.035714298</v>
      </c>
      <c r="K36" s="19">
        <f t="shared" ref="K36:P36" si="0">SUM(K17:K35)</f>
        <v>26362402.324074071</v>
      </c>
      <c r="L36" s="19">
        <f t="shared" si="0"/>
        <v>29165006.000000007</v>
      </c>
      <c r="M36" s="19">
        <f t="shared" si="0"/>
        <v>28867317.650485404</v>
      </c>
      <c r="N36" s="19">
        <f t="shared" si="0"/>
        <v>33056565.343137253</v>
      </c>
      <c r="O36" s="19">
        <f t="shared" si="0"/>
        <v>34477196.121495314</v>
      </c>
      <c r="P36" s="19">
        <f t="shared" si="0"/>
        <v>32832437.787234012</v>
      </c>
      <c r="Q36" s="19">
        <f t="shared" ref="Q36:R36" si="1">SUM(Q17:Q35)</f>
        <v>31395128.860215034</v>
      </c>
      <c r="R36" s="19">
        <f t="shared" si="1"/>
        <v>33815912.244444475</v>
      </c>
      <c r="S36" s="19">
        <f t="shared" ref="S36:T36" si="2">SUM(S17:S35)</f>
        <v>37298206.230769292</v>
      </c>
      <c r="T36" s="19">
        <f t="shared" si="2"/>
        <v>39519431.873563237</v>
      </c>
      <c r="U36" s="19">
        <f t="shared" ref="U36:V36" si="3">SUM(U17:U35)</f>
        <v>39498895.827586167</v>
      </c>
      <c r="V36" s="19">
        <f t="shared" si="3"/>
        <v>44629488.011764675</v>
      </c>
      <c r="W36" s="19">
        <f t="shared" ref="W36:X36" si="4">SUM(W17:W35)</f>
        <v>46515423.333333351</v>
      </c>
      <c r="X36" s="19">
        <f t="shared" si="4"/>
        <v>53632691.800000012</v>
      </c>
      <c r="Y36" s="19">
        <f t="shared" ref="Y36:AA36" si="5">SUM(Y17:Y35)</f>
        <v>54311387.767441876</v>
      </c>
      <c r="Z36" s="19">
        <f t="shared" si="5"/>
        <v>64178114.708860815</v>
      </c>
      <c r="AA36" s="19">
        <f t="shared" si="5"/>
        <v>68352085.296296388</v>
      </c>
    </row>
    <row r="37" spans="1:27" s="5" customFormat="1" ht="11.25" customHeight="1" x14ac:dyDescent="0.2">
      <c r="B37" s="17"/>
      <c r="C37" s="23"/>
      <c r="D37" s="17"/>
      <c r="E37" s="17"/>
      <c r="F37" s="17"/>
      <c r="G37" s="17"/>
      <c r="H37" s="17"/>
      <c r="I37" s="17"/>
      <c r="J37" s="17"/>
      <c r="K37" s="17"/>
      <c r="L37" s="17"/>
      <c r="M37" s="17"/>
      <c r="N37" s="17"/>
      <c r="O37" s="17"/>
      <c r="Z37" s="17"/>
      <c r="AA37" s="17" t="s">
        <v>138</v>
      </c>
    </row>
    <row r="38" spans="1:27" s="21" customFormat="1" ht="12.75" customHeight="1" x14ac:dyDescent="0.2">
      <c r="A38" s="20" t="s">
        <v>23</v>
      </c>
      <c r="B38" s="20">
        <f t="shared" ref="B38:M38" si="6">B14-B36</f>
        <v>3464473.7310344018</v>
      </c>
      <c r="C38" s="20">
        <f t="shared" si="6"/>
        <v>2492907.6381579004</v>
      </c>
      <c r="D38" s="20">
        <f t="shared" si="6"/>
        <v>2013271.1904761977</v>
      </c>
      <c r="E38" s="20">
        <f t="shared" si="6"/>
        <v>6481145.083916001</v>
      </c>
      <c r="F38" s="20">
        <f t="shared" si="6"/>
        <v>6707175.0149254017</v>
      </c>
      <c r="G38" s="20">
        <f t="shared" si="6"/>
        <v>2700109.7769230977</v>
      </c>
      <c r="H38" s="20">
        <f t="shared" si="6"/>
        <v>5033184.3307087012</v>
      </c>
      <c r="I38" s="20">
        <f t="shared" si="6"/>
        <v>8345422.5478261001</v>
      </c>
      <c r="J38" s="20">
        <f t="shared" si="6"/>
        <v>6655991.9821428023</v>
      </c>
      <c r="K38" s="20">
        <f t="shared" si="6"/>
        <v>6783006.3981481306</v>
      </c>
      <c r="L38" s="20">
        <f t="shared" si="6"/>
        <v>8034273.3904761896</v>
      </c>
      <c r="M38" s="20">
        <f t="shared" si="6"/>
        <v>7328202.1650485992</v>
      </c>
      <c r="N38" s="20">
        <f t="shared" ref="N38:P38" si="7">N14-N36</f>
        <v>12262206.696078446</v>
      </c>
      <c r="O38" s="20">
        <f t="shared" si="7"/>
        <v>17580105.485981286</v>
      </c>
      <c r="P38" s="20">
        <f t="shared" si="7"/>
        <v>10060388.936170291</v>
      </c>
      <c r="Q38" s="20">
        <f t="shared" ref="Q38:R38" si="8">Q14-Q36</f>
        <v>7561137.279569868</v>
      </c>
      <c r="R38" s="20">
        <f t="shared" si="8"/>
        <v>7113259.3222222254</v>
      </c>
      <c r="S38" s="20">
        <f t="shared" ref="S38:T38" si="9">S14-S36</f>
        <v>10200545.692307606</v>
      </c>
      <c r="T38" s="20">
        <f t="shared" si="9"/>
        <v>16111070.689655162</v>
      </c>
      <c r="U38" s="20">
        <f t="shared" ref="U38:V38" si="10">U14-U36</f>
        <v>11923822.252873637</v>
      </c>
      <c r="V38" s="20">
        <f t="shared" si="10"/>
        <v>16051974.882352926</v>
      </c>
      <c r="W38" s="20">
        <f t="shared" ref="W38:X38" si="11">W14-W36</f>
        <v>15329054.047619052</v>
      </c>
      <c r="X38" s="20">
        <f t="shared" si="11"/>
        <v>24691198.917647094</v>
      </c>
      <c r="Y38" s="20">
        <f t="shared" ref="Y38:Z38" si="12">Y14-Y36</f>
        <v>19952980.302325524</v>
      </c>
      <c r="Z38" s="20">
        <f t="shared" si="12"/>
        <v>20320826.911392391</v>
      </c>
      <c r="AA38" s="20">
        <v>26910986.641975299</v>
      </c>
    </row>
    <row r="39" spans="1:27" s="5" customFormat="1" ht="12" x14ac:dyDescent="0.2">
      <c r="B39" s="22"/>
      <c r="C39" s="22"/>
      <c r="D39" s="22"/>
      <c r="E39" s="22"/>
      <c r="F39" s="22"/>
      <c r="G39" s="22"/>
      <c r="H39" s="22"/>
      <c r="I39" s="22"/>
      <c r="J39" s="22"/>
      <c r="K39" s="22"/>
      <c r="L39" s="22"/>
      <c r="M39" s="35"/>
      <c r="N39" s="35"/>
      <c r="O39" s="35"/>
      <c r="Z39" s="17"/>
      <c r="AA39" s="17"/>
    </row>
    <row r="40" spans="1:27" s="5" customFormat="1" ht="12.75" customHeight="1" x14ac:dyDescent="0.2">
      <c r="A40" s="5" t="s">
        <v>25</v>
      </c>
      <c r="B40" s="23"/>
      <c r="C40" s="23"/>
      <c r="D40" s="23"/>
      <c r="E40" s="23"/>
      <c r="F40" s="23"/>
      <c r="G40" s="23"/>
      <c r="H40" s="23"/>
      <c r="I40" s="23"/>
      <c r="J40" s="23"/>
      <c r="K40" s="23"/>
      <c r="L40" s="23"/>
      <c r="M40" s="17"/>
      <c r="N40" s="17"/>
      <c r="O40" s="17"/>
      <c r="Z40" s="17"/>
      <c r="AA40" s="17"/>
    </row>
    <row r="41" spans="1:27" s="5" customFormat="1" ht="12.75" customHeight="1" x14ac:dyDescent="0.2">
      <c r="A41" s="5" t="s">
        <v>26</v>
      </c>
      <c r="B41" s="17">
        <v>441552.75862068997</v>
      </c>
      <c r="C41" s="17">
        <v>450536.24342105299</v>
      </c>
      <c r="D41" s="17">
        <v>467214.22448979598</v>
      </c>
      <c r="E41" s="17">
        <v>906251.38461538497</v>
      </c>
      <c r="F41" s="17">
        <v>1101946.41044776</v>
      </c>
      <c r="G41" s="17">
        <v>567927.88461538497</v>
      </c>
      <c r="H41" s="17">
        <v>714434.17322834698</v>
      </c>
      <c r="I41" s="17">
        <v>607562.64347826096</v>
      </c>
      <c r="J41" s="17">
        <v>1209472.94642857</v>
      </c>
      <c r="K41" s="17">
        <v>2715336.2685185201</v>
      </c>
      <c r="L41" s="17">
        <v>2122889.5428571398</v>
      </c>
      <c r="M41" s="17">
        <v>2764525.2038834998</v>
      </c>
      <c r="N41" s="17">
        <v>1621699.6960784299</v>
      </c>
      <c r="O41" s="17">
        <v>1588056.5700934599</v>
      </c>
      <c r="P41" s="17">
        <v>1794535.65957447</v>
      </c>
      <c r="Q41" s="17">
        <v>903710.56989247305</v>
      </c>
      <c r="R41" s="17">
        <v>1809122</v>
      </c>
      <c r="S41" s="17">
        <v>1489191.8351648401</v>
      </c>
      <c r="T41" s="17">
        <v>2157939.0344827599</v>
      </c>
      <c r="U41" s="17">
        <v>2626541.5862069</v>
      </c>
      <c r="V41" s="17">
        <v>1896147.0235294099</v>
      </c>
      <c r="W41" s="17">
        <v>2425636.5952380998</v>
      </c>
      <c r="X41" s="17">
        <v>2610691.7764705899</v>
      </c>
      <c r="Y41" s="17">
        <v>2395947.6976744202</v>
      </c>
      <c r="Z41" s="17">
        <v>3133483.75949367</v>
      </c>
      <c r="AA41" s="17">
        <v>5265443.5061728396</v>
      </c>
    </row>
    <row r="42" spans="1:27" s="5" customFormat="1" ht="12.75" customHeight="1" x14ac:dyDescent="0.2">
      <c r="A42" s="5" t="s">
        <v>27</v>
      </c>
      <c r="B42" s="17">
        <v>1124863.3310344799</v>
      </c>
      <c r="C42" s="17">
        <v>1691430.86842105</v>
      </c>
      <c r="D42" s="17">
        <v>2284316.9455782301</v>
      </c>
      <c r="E42" s="17">
        <v>2609313.13286713</v>
      </c>
      <c r="F42" s="17">
        <v>3244846.80597015</v>
      </c>
      <c r="G42" s="17">
        <v>2990339.7076923102</v>
      </c>
      <c r="H42" s="17">
        <v>2072268.96062992</v>
      </c>
      <c r="I42" s="17">
        <v>2107658.97391304</v>
      </c>
      <c r="J42" s="17">
        <v>2521870.5892857099</v>
      </c>
      <c r="K42" s="17">
        <v>3477865.5833333302</v>
      </c>
      <c r="L42" s="17">
        <v>7284267.78095238</v>
      </c>
      <c r="M42" s="17">
        <v>3973180.4368932</v>
      </c>
      <c r="N42" s="17">
        <v>3669166.1666666698</v>
      </c>
      <c r="O42" s="17">
        <v>4381164.3364485996</v>
      </c>
      <c r="P42" s="17">
        <v>4225341.5</v>
      </c>
      <c r="Q42" s="17">
        <v>4232670.5806451598</v>
      </c>
      <c r="R42" s="17">
        <v>5027714.7444444401</v>
      </c>
      <c r="S42" s="17">
        <v>5360115.9450549399</v>
      </c>
      <c r="T42" s="17">
        <v>4050789.5517241401</v>
      </c>
      <c r="U42" s="17">
        <v>5692799.2413793104</v>
      </c>
      <c r="V42" s="17">
        <v>5140174.1058823504</v>
      </c>
      <c r="W42" s="17">
        <v>4565033.8928571399</v>
      </c>
      <c r="X42" s="17">
        <v>5261142.8</v>
      </c>
      <c r="Y42" s="17">
        <v>4398430.5116279097</v>
      </c>
      <c r="Z42" s="17">
        <v>6350889.55696203</v>
      </c>
      <c r="AA42" s="17">
        <v>8455799.4444444403</v>
      </c>
    </row>
    <row r="43" spans="1:27" s="5" customFormat="1" ht="12.75" customHeight="1" x14ac:dyDescent="0.2">
      <c r="A43" s="16" t="s">
        <v>28</v>
      </c>
      <c r="B43" s="19">
        <f t="shared" ref="B43:M43" si="13">B40+B41-B42</f>
        <v>-683310.57241378992</v>
      </c>
      <c r="C43" s="19">
        <f t="shared" si="13"/>
        <v>-1240894.624999997</v>
      </c>
      <c r="D43" s="19">
        <f t="shared" si="13"/>
        <v>-1817102.7210884341</v>
      </c>
      <c r="E43" s="19">
        <f t="shared" si="13"/>
        <v>-1703061.748251745</v>
      </c>
      <c r="F43" s="19">
        <f t="shared" si="13"/>
        <v>-2142900.39552239</v>
      </c>
      <c r="G43" s="19">
        <f t="shared" si="13"/>
        <v>-2422411.8230769252</v>
      </c>
      <c r="H43" s="19">
        <f t="shared" si="13"/>
        <v>-1357834.787401573</v>
      </c>
      <c r="I43" s="19">
        <f t="shared" si="13"/>
        <v>-1500096.3304347792</v>
      </c>
      <c r="J43" s="19">
        <f t="shared" si="13"/>
        <v>-1312397.6428571399</v>
      </c>
      <c r="K43" s="19">
        <f t="shared" si="13"/>
        <v>-762529.31481481018</v>
      </c>
      <c r="L43" s="19">
        <f t="shared" si="13"/>
        <v>-5161378.2380952407</v>
      </c>
      <c r="M43" s="19">
        <f t="shared" si="13"/>
        <v>-1208655.2330097002</v>
      </c>
      <c r="N43" s="19">
        <f t="shared" ref="N43:P43" si="14">N40+N41-N42</f>
        <v>-2047466.4705882398</v>
      </c>
      <c r="O43" s="19">
        <f t="shared" si="14"/>
        <v>-2793107.7663551397</v>
      </c>
      <c r="P43" s="19">
        <f t="shared" si="14"/>
        <v>-2430805.84042553</v>
      </c>
      <c r="Q43" s="19">
        <f t="shared" ref="Q43:R43" si="15">Q40+Q41-Q42</f>
        <v>-3328960.0107526868</v>
      </c>
      <c r="R43" s="19">
        <f t="shared" si="15"/>
        <v>-3218592.7444444401</v>
      </c>
      <c r="S43" s="19">
        <f t="shared" ref="S43:T43" si="16">S40+S41-S42</f>
        <v>-3870924.1098900996</v>
      </c>
      <c r="T43" s="19">
        <f t="shared" si="16"/>
        <v>-1892850.5172413802</v>
      </c>
      <c r="U43" s="19">
        <f t="shared" ref="U43:V43" si="17">U40+U41-U42</f>
        <v>-3066257.6551724104</v>
      </c>
      <c r="V43" s="19">
        <f t="shared" si="17"/>
        <v>-3244027.0823529405</v>
      </c>
      <c r="W43" s="19">
        <f t="shared" ref="W43:X43" si="18">W40+W41-W42</f>
        <v>-2139397.2976190401</v>
      </c>
      <c r="X43" s="19">
        <f t="shared" si="18"/>
        <v>-2650451.0235294099</v>
      </c>
      <c r="Y43" s="19">
        <f t="shared" ref="Y43:Z43" si="19">Y40+Y41-Y42</f>
        <v>-2002482.8139534895</v>
      </c>
      <c r="Z43" s="19">
        <f t="shared" si="19"/>
        <v>-3217405.79746836</v>
      </c>
      <c r="AA43" s="19">
        <f t="shared" ref="AA43" si="20">AA40+AA41-AA42</f>
        <v>-3190355.9382716008</v>
      </c>
    </row>
    <row r="44" spans="1:27" s="5" customFormat="1" ht="11.25" customHeight="1" x14ac:dyDescent="0.2">
      <c r="B44" s="17"/>
      <c r="C44" s="17"/>
      <c r="D44" s="17"/>
      <c r="E44" s="17"/>
      <c r="F44" s="17"/>
      <c r="G44" s="17"/>
      <c r="H44" s="17"/>
      <c r="I44" s="17"/>
      <c r="J44" s="17"/>
      <c r="K44" s="17"/>
      <c r="L44" s="17"/>
      <c r="M44" s="17"/>
      <c r="N44" s="17"/>
      <c r="O44" s="17"/>
      <c r="Z44" s="17"/>
      <c r="AA44" s="17"/>
    </row>
    <row r="45" spans="1:27" s="21" customFormat="1" ht="12.75" customHeight="1" x14ac:dyDescent="0.2">
      <c r="A45" s="20" t="s">
        <v>75</v>
      </c>
      <c r="B45" s="20">
        <f t="shared" ref="B45:M45" si="21">B38+B43</f>
        <v>2781163.1586206118</v>
      </c>
      <c r="C45" s="20">
        <f t="shared" si="21"/>
        <v>1252013.0131579034</v>
      </c>
      <c r="D45" s="20">
        <f t="shared" si="21"/>
        <v>196168.46938776365</v>
      </c>
      <c r="E45" s="20">
        <f t="shared" si="21"/>
        <v>4778083.3356642555</v>
      </c>
      <c r="F45" s="20">
        <f t="shared" si="21"/>
        <v>4564274.6194030121</v>
      </c>
      <c r="G45" s="20">
        <f t="shared" si="21"/>
        <v>277697.95384617243</v>
      </c>
      <c r="H45" s="20">
        <f t="shared" si="21"/>
        <v>3675349.5433071284</v>
      </c>
      <c r="I45" s="20">
        <f t="shared" si="21"/>
        <v>6845326.2173913214</v>
      </c>
      <c r="J45" s="20">
        <f t="shared" si="21"/>
        <v>5343594.3392856624</v>
      </c>
      <c r="K45" s="20">
        <f t="shared" si="21"/>
        <v>6020477.0833333209</v>
      </c>
      <c r="L45" s="20">
        <f t="shared" si="21"/>
        <v>2872895.1523809489</v>
      </c>
      <c r="M45" s="20">
        <f t="shared" si="21"/>
        <v>6119546.9320388995</v>
      </c>
      <c r="N45" s="20">
        <f t="shared" ref="N45:P45" si="22">N38+N43</f>
        <v>10214740.225490205</v>
      </c>
      <c r="O45" s="20">
        <f t="shared" si="22"/>
        <v>14786997.719626145</v>
      </c>
      <c r="P45" s="20">
        <f t="shared" si="22"/>
        <v>7629583.0957447607</v>
      </c>
      <c r="Q45" s="20">
        <f t="shared" ref="Q45:R45" si="23">Q38+Q43</f>
        <v>4232177.2688171808</v>
      </c>
      <c r="R45" s="20">
        <f t="shared" si="23"/>
        <v>3894666.5777777852</v>
      </c>
      <c r="S45" s="20">
        <f t="shared" ref="S45:T45" si="24">S38+S43</f>
        <v>6329621.5824175067</v>
      </c>
      <c r="T45" s="20">
        <f t="shared" si="24"/>
        <v>14218220.172413781</v>
      </c>
      <c r="U45" s="20">
        <f t="shared" ref="U45:V45" si="25">U38+U43</f>
        <v>8857564.5977012254</v>
      </c>
      <c r="V45" s="20">
        <f t="shared" si="25"/>
        <v>12807947.799999986</v>
      </c>
      <c r="W45" s="20">
        <f t="shared" ref="W45:X45" si="26">W38+W43</f>
        <v>13189656.750000011</v>
      </c>
      <c r="X45" s="20">
        <f t="shared" si="26"/>
        <v>22040747.894117683</v>
      </c>
      <c r="Y45" s="20">
        <f t="shared" ref="Y45:Z45" si="27">Y38+Y43</f>
        <v>17950497.488372035</v>
      </c>
      <c r="Z45" s="20">
        <f t="shared" si="27"/>
        <v>17103421.11392403</v>
      </c>
      <c r="AA45" s="20">
        <f t="shared" ref="AA45" si="28">AA38+AA43</f>
        <v>23720630.703703698</v>
      </c>
    </row>
    <row r="46" spans="1:27" s="5" customFormat="1" ht="12" x14ac:dyDescent="0.2">
      <c r="A46" s="16"/>
      <c r="B46" s="23"/>
      <c r="C46" s="23"/>
      <c r="D46" s="23"/>
      <c r="E46" s="23"/>
      <c r="F46" s="23"/>
      <c r="G46" s="23"/>
      <c r="H46" s="23"/>
      <c r="I46" s="23"/>
      <c r="J46" s="23"/>
      <c r="K46" s="23"/>
      <c r="L46" s="23"/>
      <c r="M46" s="17"/>
      <c r="N46" s="17"/>
      <c r="O46" s="17"/>
      <c r="Z46" s="17"/>
      <c r="AA46" s="17"/>
    </row>
    <row r="47" spans="1:27" s="5" customFormat="1" ht="12" x14ac:dyDescent="0.2">
      <c r="A47" s="16"/>
      <c r="B47" s="23"/>
      <c r="C47" s="23"/>
      <c r="D47" s="23"/>
      <c r="E47" s="23"/>
      <c r="F47" s="23"/>
      <c r="G47" s="23"/>
      <c r="H47" s="23"/>
      <c r="I47" s="23"/>
      <c r="J47" s="23"/>
      <c r="K47" s="23"/>
      <c r="L47" s="23"/>
      <c r="M47" s="17"/>
      <c r="N47" s="17"/>
      <c r="O47" s="17"/>
      <c r="Z47" s="17"/>
      <c r="AA47" s="17"/>
    </row>
    <row r="48" spans="1:27" s="5" customFormat="1" ht="15" customHeight="1" x14ac:dyDescent="0.2">
      <c r="A48" s="24" t="s">
        <v>107</v>
      </c>
      <c r="B48" s="23"/>
      <c r="C48" s="23"/>
      <c r="D48" s="23"/>
      <c r="E48" s="23"/>
      <c r="F48" s="23"/>
      <c r="G48" s="23"/>
      <c r="H48" s="23"/>
      <c r="I48" s="23"/>
      <c r="J48" s="23"/>
      <c r="K48" s="23"/>
      <c r="L48" s="23"/>
      <c r="M48" s="17"/>
      <c r="N48" s="17"/>
      <c r="O48" s="17"/>
      <c r="Z48" s="17"/>
      <c r="AA48" s="17"/>
    </row>
    <row r="49" spans="1:28" s="5" customFormat="1" ht="12.75" customHeight="1" x14ac:dyDescent="0.2">
      <c r="A49" s="18" t="s">
        <v>30</v>
      </c>
      <c r="B49" s="23"/>
      <c r="C49" s="23"/>
      <c r="D49" s="23"/>
      <c r="E49" s="23"/>
      <c r="F49" s="23"/>
      <c r="G49" s="17">
        <v>10770853.053846201</v>
      </c>
      <c r="H49" s="17">
        <v>10830728.535433101</v>
      </c>
      <c r="I49" s="17">
        <v>14456857.1304348</v>
      </c>
      <c r="J49" s="17">
        <v>23248550.580357101</v>
      </c>
      <c r="K49" s="17">
        <v>28233935.027777798</v>
      </c>
      <c r="L49" s="17">
        <v>45749813.190476201</v>
      </c>
      <c r="M49" s="17">
        <v>46122436.5825243</v>
      </c>
      <c r="N49" s="17">
        <v>46627585.882352903</v>
      </c>
      <c r="O49" s="17">
        <v>51872626.448598102</v>
      </c>
      <c r="P49" s="17">
        <v>59036515.053191498</v>
      </c>
      <c r="Q49" s="17">
        <v>63351858.3763441</v>
      </c>
      <c r="R49" s="17">
        <v>70247052.211111099</v>
      </c>
      <c r="S49" s="17">
        <v>74695392.615384594</v>
      </c>
      <c r="T49" s="17">
        <v>72533990.885057494</v>
      </c>
      <c r="U49" s="17">
        <v>59266938.6896552</v>
      </c>
      <c r="V49" s="17">
        <v>103010326.329412</v>
      </c>
      <c r="W49" s="17">
        <v>105117406.892857</v>
      </c>
      <c r="X49" s="17">
        <v>114765249.682353</v>
      </c>
      <c r="Y49" s="17">
        <v>127960302.395349</v>
      </c>
      <c r="Z49" s="17">
        <v>126437317.088608</v>
      </c>
      <c r="AA49" s="17">
        <v>129500074.82716</v>
      </c>
    </row>
    <row r="50" spans="1:28" s="5" customFormat="1" ht="12.75" customHeight="1" x14ac:dyDescent="0.2">
      <c r="A50" s="18" t="s">
        <v>31</v>
      </c>
      <c r="B50" s="23"/>
      <c r="C50" s="23"/>
      <c r="D50" s="23"/>
      <c r="E50" s="23"/>
      <c r="F50" s="23"/>
      <c r="G50" s="17">
        <v>40348267.961538501</v>
      </c>
      <c r="H50" s="17">
        <v>42234224.141732298</v>
      </c>
      <c r="I50" s="17">
        <v>45023556.791304402</v>
      </c>
      <c r="J50" s="17">
        <v>44151080.410714298</v>
      </c>
      <c r="K50" s="17">
        <v>43853595.694444403</v>
      </c>
      <c r="L50" s="17">
        <v>42187834.923809499</v>
      </c>
      <c r="M50" s="17">
        <v>45229649.1165049</v>
      </c>
      <c r="N50" s="17">
        <v>38872295.196078397</v>
      </c>
      <c r="O50" s="17">
        <v>39552906.887850501</v>
      </c>
      <c r="P50" s="17">
        <v>47077468.595744699</v>
      </c>
      <c r="Q50" s="17">
        <v>49489809.268817201</v>
      </c>
      <c r="R50" s="17">
        <v>56029961.366666697</v>
      </c>
      <c r="S50" s="17">
        <v>61230400.406593397</v>
      </c>
      <c r="T50" s="17">
        <v>64448905.229885101</v>
      </c>
      <c r="U50" s="17">
        <v>69714552.413793102</v>
      </c>
      <c r="V50" s="17">
        <v>71251414.176470593</v>
      </c>
      <c r="W50" s="17">
        <v>63856950.857142903</v>
      </c>
      <c r="X50" s="17">
        <v>80905227.870588198</v>
      </c>
      <c r="Y50" s="17">
        <v>83126303.720930204</v>
      </c>
      <c r="Z50" s="17">
        <v>99279239.088607594</v>
      </c>
      <c r="AA50" s="17">
        <v>105078280.283951</v>
      </c>
    </row>
    <row r="51" spans="1:28" s="5" customFormat="1" ht="12.75" customHeight="1" x14ac:dyDescent="0.2">
      <c r="A51" s="18" t="s">
        <v>32</v>
      </c>
      <c r="B51" s="23"/>
      <c r="C51" s="23"/>
      <c r="D51" s="23"/>
      <c r="E51" s="23"/>
      <c r="F51" s="23"/>
      <c r="G51" s="17">
        <v>7022066.2615384599</v>
      </c>
      <c r="H51" s="17">
        <v>5751831.2598425196</v>
      </c>
      <c r="I51" s="17">
        <v>10091550.504347799</v>
      </c>
      <c r="J51" s="17">
        <v>7987957.0892857099</v>
      </c>
      <c r="K51" s="17">
        <v>13752024.379629601</v>
      </c>
      <c r="L51" s="17">
        <v>13123243.0666667</v>
      </c>
      <c r="M51" s="17">
        <v>13429404.553398101</v>
      </c>
      <c r="N51" s="17">
        <v>20726404.2352941</v>
      </c>
      <c r="O51" s="17">
        <v>16998117.074766401</v>
      </c>
      <c r="P51" s="17">
        <v>24030709.191489398</v>
      </c>
      <c r="Q51" s="17">
        <v>17628506.129032299</v>
      </c>
      <c r="R51" s="17">
        <v>27691494.1222222</v>
      </c>
      <c r="S51" s="17">
        <v>27522722.1098901</v>
      </c>
      <c r="T51" s="17">
        <v>36695835.149425298</v>
      </c>
      <c r="U51" s="17">
        <v>40861695.862069003</v>
      </c>
      <c r="V51" s="17">
        <v>43354619.1764706</v>
      </c>
      <c r="W51" s="17">
        <v>30518252.880952399</v>
      </c>
      <c r="X51" s="17">
        <v>38762310.094117597</v>
      </c>
      <c r="Y51" s="17">
        <v>32407084.116279099</v>
      </c>
      <c r="Z51" s="17">
        <v>39570647.886076003</v>
      </c>
      <c r="AA51" s="17">
        <v>37081068.024691403</v>
      </c>
    </row>
    <row r="52" spans="1:28" s="16" customFormat="1" ht="12.75" customHeight="1" x14ac:dyDescent="0.2">
      <c r="A52" s="25" t="s">
        <v>33</v>
      </c>
      <c r="B52" s="36"/>
      <c r="C52" s="36"/>
      <c r="D52" s="36"/>
      <c r="E52" s="36"/>
      <c r="F52" s="36"/>
      <c r="G52" s="19">
        <v>58141187.276923098</v>
      </c>
      <c r="H52" s="19">
        <v>58816783.937007897</v>
      </c>
      <c r="I52" s="19">
        <v>69571964.426087007</v>
      </c>
      <c r="J52" s="19">
        <v>75387588.080357105</v>
      </c>
      <c r="K52" s="19">
        <v>85839555.101851895</v>
      </c>
      <c r="L52" s="19">
        <v>101060891.180952</v>
      </c>
      <c r="M52" s="19">
        <v>104781490.252427</v>
      </c>
      <c r="N52" s="19">
        <v>106226285.31372499</v>
      </c>
      <c r="O52" s="19">
        <v>108423650.41121501</v>
      </c>
      <c r="P52" s="19">
        <v>130144692.840426</v>
      </c>
      <c r="Q52" s="19">
        <v>130470173.774194</v>
      </c>
      <c r="R52" s="19">
        <v>153968507.69999999</v>
      </c>
      <c r="S52" s="19">
        <v>163448515.131868</v>
      </c>
      <c r="T52" s="19">
        <v>173678731.264368</v>
      </c>
      <c r="U52" s="19">
        <v>169843186.96551701</v>
      </c>
      <c r="V52" s="19">
        <v>217616359.68235299</v>
      </c>
      <c r="W52" s="19">
        <v>199492610.630952</v>
      </c>
      <c r="X52" s="19">
        <v>234432787.64705899</v>
      </c>
      <c r="Y52" s="19">
        <v>243493690.23255801</v>
      </c>
      <c r="Z52" s="19">
        <v>265287204.06329101</v>
      </c>
      <c r="AA52" s="19">
        <v>271659423.13580197</v>
      </c>
      <c r="AB52" s="76"/>
    </row>
    <row r="53" spans="1:28" s="5" customFormat="1" ht="12.75" customHeight="1" x14ac:dyDescent="0.2">
      <c r="A53" s="16" t="s">
        <v>34</v>
      </c>
      <c r="B53" s="36"/>
      <c r="C53" s="36"/>
      <c r="D53" s="36"/>
      <c r="E53" s="36"/>
      <c r="F53" s="36"/>
      <c r="G53" s="19">
        <v>12009406.038461501</v>
      </c>
      <c r="H53" s="19">
        <v>11678396.3543307</v>
      </c>
      <c r="I53" s="19">
        <v>19892014.573913001</v>
      </c>
      <c r="J53" s="19">
        <v>19633098.348214298</v>
      </c>
      <c r="K53" s="19">
        <v>21047243.712963</v>
      </c>
      <c r="L53" s="19">
        <v>22910473.276190501</v>
      </c>
      <c r="M53" s="19">
        <v>25958203.553398099</v>
      </c>
      <c r="N53" s="19">
        <v>33206101.656862698</v>
      </c>
      <c r="O53" s="19">
        <v>39085050.121495299</v>
      </c>
      <c r="P53" s="19">
        <v>32001395.138297901</v>
      </c>
      <c r="Q53" s="19">
        <v>30753591.322580598</v>
      </c>
      <c r="R53" s="19">
        <v>33546617.399999999</v>
      </c>
      <c r="S53" s="19">
        <v>27156342.219780199</v>
      </c>
      <c r="T53" s="19">
        <v>41810515.505747102</v>
      </c>
      <c r="U53" s="19">
        <v>41061264.482758597</v>
      </c>
      <c r="V53" s="19">
        <v>48851991.364705898</v>
      </c>
      <c r="W53" s="19">
        <v>50571333.369047597</v>
      </c>
      <c r="X53" s="19">
        <v>63663534.035294101</v>
      </c>
      <c r="Y53" s="19">
        <v>67911777.767441899</v>
      </c>
      <c r="Z53" s="15">
        <v>68954001.215189904</v>
      </c>
      <c r="AA53" s="15">
        <v>79030196.876543194</v>
      </c>
    </row>
    <row r="54" spans="1:28" s="16" customFormat="1" ht="12.75" customHeight="1" x14ac:dyDescent="0.2">
      <c r="A54" s="16" t="s">
        <v>35</v>
      </c>
      <c r="B54" s="36"/>
      <c r="C54" s="36"/>
      <c r="D54" s="36"/>
      <c r="E54" s="36"/>
      <c r="F54" s="36"/>
      <c r="G54" s="19">
        <v>70150593.315384597</v>
      </c>
      <c r="H54" s="19">
        <v>70495180.291338593</v>
      </c>
      <c r="I54" s="19">
        <v>89463979</v>
      </c>
      <c r="J54" s="19">
        <v>95020686.428571403</v>
      </c>
      <c r="K54" s="19">
        <v>106886798.814815</v>
      </c>
      <c r="L54" s="19">
        <v>123971364.45714299</v>
      </c>
      <c r="M54" s="19">
        <v>130739693.805825</v>
      </c>
      <c r="N54" s="19">
        <v>139432386.970588</v>
      </c>
      <c r="O54" s="19">
        <v>147508700.53270999</v>
      </c>
      <c r="P54" s="19">
        <v>162146087.97872299</v>
      </c>
      <c r="Q54" s="19">
        <v>161223765.09677401</v>
      </c>
      <c r="R54" s="19">
        <v>187515125.09999999</v>
      </c>
      <c r="S54" s="19">
        <v>190604857.351648</v>
      </c>
      <c r="T54" s="19">
        <v>215489246.77011499</v>
      </c>
      <c r="U54" s="19">
        <v>210904451.44827601</v>
      </c>
      <c r="V54" s="19">
        <v>266468351.047059</v>
      </c>
      <c r="W54" s="19">
        <v>250063944</v>
      </c>
      <c r="X54" s="19">
        <v>298096321.68235302</v>
      </c>
      <c r="Y54" s="19">
        <v>311405468</v>
      </c>
      <c r="Z54" s="19">
        <v>334241205.27848101</v>
      </c>
      <c r="AA54" s="19">
        <v>350689620.01234603</v>
      </c>
    </row>
    <row r="55" spans="1:28" s="5" customFormat="1" ht="12" x14ac:dyDescent="0.2">
      <c r="B55" s="23"/>
      <c r="C55" s="23"/>
      <c r="D55" s="23"/>
      <c r="E55" s="23"/>
      <c r="F55" s="23"/>
      <c r="G55" s="23"/>
      <c r="H55" s="23"/>
      <c r="I55" s="23"/>
      <c r="J55" s="23"/>
      <c r="K55" s="23"/>
      <c r="L55" s="23"/>
      <c r="M55" s="17"/>
      <c r="N55" s="17"/>
      <c r="O55" s="17"/>
      <c r="P55" s="17"/>
      <c r="Q55" s="17"/>
      <c r="R55" s="17"/>
      <c r="S55" s="17"/>
      <c r="T55" s="17"/>
      <c r="U55" s="17"/>
      <c r="V55" s="17"/>
      <c r="W55" s="17"/>
      <c r="X55" s="17"/>
      <c r="Y55" s="17"/>
      <c r="Z55" s="17"/>
      <c r="AA55" s="17"/>
    </row>
    <row r="56" spans="1:28" s="5" customFormat="1" ht="12.75" customHeight="1" x14ac:dyDescent="0.2">
      <c r="A56" s="5" t="s">
        <v>36</v>
      </c>
      <c r="B56" s="23"/>
      <c r="C56" s="23"/>
      <c r="D56" s="23"/>
      <c r="E56" s="23"/>
      <c r="F56" s="23"/>
      <c r="G56" s="17">
        <v>12642984.6461538</v>
      </c>
      <c r="H56" s="17">
        <v>14125652.795275601</v>
      </c>
      <c r="I56" s="17">
        <v>18965171.199999999</v>
      </c>
      <c r="J56" s="17">
        <v>23081850.0625</v>
      </c>
      <c r="K56" s="17">
        <v>28174817.601851899</v>
      </c>
      <c r="L56" s="17">
        <v>32381799.485714301</v>
      </c>
      <c r="M56" s="17">
        <v>35276407.291262098</v>
      </c>
      <c r="N56" s="17">
        <v>47306391.186274499</v>
      </c>
      <c r="O56" s="17">
        <v>51309339.831775703</v>
      </c>
      <c r="P56" s="17">
        <v>59915892.7340426</v>
      </c>
      <c r="Q56" s="17">
        <v>52050734.903225802</v>
      </c>
      <c r="R56" s="17">
        <v>60316361.5</v>
      </c>
      <c r="S56" s="17">
        <v>66686992.989010997</v>
      </c>
      <c r="T56" s="17">
        <v>78168459.218390793</v>
      </c>
      <c r="U56" s="17">
        <v>78781915.137931004</v>
      </c>
      <c r="V56" s="17">
        <v>89826335.7058824</v>
      </c>
      <c r="W56" s="17">
        <v>88130827.666666701</v>
      </c>
      <c r="X56" s="17">
        <v>123282604.011765</v>
      </c>
      <c r="Y56" s="17">
        <v>123518853.023256</v>
      </c>
      <c r="Z56" s="17">
        <v>136674177.620253</v>
      </c>
      <c r="AA56" s="17">
        <v>144161887.96296301</v>
      </c>
    </row>
    <row r="57" spans="1:28" s="16" customFormat="1" ht="12.75" customHeight="1" x14ac:dyDescent="0.2">
      <c r="A57" s="5" t="s">
        <v>37</v>
      </c>
      <c r="B57" s="23"/>
      <c r="C57" s="23"/>
      <c r="D57" s="23"/>
      <c r="E57" s="23"/>
      <c r="F57" s="23"/>
      <c r="G57" s="17">
        <v>49270739.0153846</v>
      </c>
      <c r="H57" s="17">
        <v>46535543.795275599</v>
      </c>
      <c r="I57" s="17">
        <v>57486727.295652203</v>
      </c>
      <c r="J57" s="17">
        <v>62665486</v>
      </c>
      <c r="K57" s="17">
        <v>67309097.296296299</v>
      </c>
      <c r="L57" s="17">
        <v>76590919.561904803</v>
      </c>
      <c r="M57" s="17">
        <v>81054531.941747606</v>
      </c>
      <c r="N57" s="17">
        <v>73562547.245097995</v>
      </c>
      <c r="O57" s="17">
        <v>75810182.700934604</v>
      </c>
      <c r="P57" s="17">
        <v>86575074.457446799</v>
      </c>
      <c r="Q57" s="17">
        <v>91700407.258064494</v>
      </c>
      <c r="R57" s="17">
        <v>111661639.71111099</v>
      </c>
      <c r="S57" s="17">
        <v>109685737.186813</v>
      </c>
      <c r="T57" s="17">
        <v>116466293.149425</v>
      </c>
      <c r="U57" s="17">
        <v>115562567.75862101</v>
      </c>
      <c r="V57" s="17">
        <v>152363326.25882399</v>
      </c>
      <c r="W57" s="17">
        <v>139294358.23809499</v>
      </c>
      <c r="X57" s="17">
        <v>149837988.81176499</v>
      </c>
      <c r="Y57" s="17">
        <v>155402718.83720899</v>
      </c>
      <c r="Z57" s="17">
        <v>163625547.873418</v>
      </c>
      <c r="AA57" s="17">
        <v>167337658.703704</v>
      </c>
    </row>
    <row r="58" spans="1:28" s="5" customFormat="1" ht="12.75" customHeight="1" x14ac:dyDescent="0.2">
      <c r="A58" s="5" t="s">
        <v>38</v>
      </c>
      <c r="B58" s="23"/>
      <c r="C58" s="23"/>
      <c r="D58" s="23"/>
      <c r="E58" s="23"/>
      <c r="F58" s="23"/>
      <c r="G58" s="17">
        <v>8236869.6538461503</v>
      </c>
      <c r="H58" s="17">
        <v>9833983.7007874008</v>
      </c>
      <c r="I58" s="17">
        <v>13012080.504347799</v>
      </c>
      <c r="J58" s="17">
        <v>9273350.3660714291</v>
      </c>
      <c r="K58" s="17">
        <v>11402883.9166667</v>
      </c>
      <c r="L58" s="17">
        <v>14998645.4095238</v>
      </c>
      <c r="M58" s="17">
        <v>14408754.5728155</v>
      </c>
      <c r="N58" s="17">
        <v>18563448.539215699</v>
      </c>
      <c r="O58" s="17">
        <v>20389178</v>
      </c>
      <c r="P58" s="17">
        <v>15655120.787234001</v>
      </c>
      <c r="Q58" s="17">
        <v>17472622.935483899</v>
      </c>
      <c r="R58" s="17">
        <v>15537123.888888899</v>
      </c>
      <c r="S58" s="17">
        <v>14232127.175824201</v>
      </c>
      <c r="T58" s="17">
        <v>20854494.402298801</v>
      </c>
      <c r="U58" s="17">
        <v>16559968.5517241</v>
      </c>
      <c r="V58" s="17">
        <v>24278689.082352899</v>
      </c>
      <c r="W58" s="17">
        <v>22638758.095238101</v>
      </c>
      <c r="X58" s="17">
        <v>24975728.858823501</v>
      </c>
      <c r="Y58" s="17">
        <v>32483896.139534902</v>
      </c>
      <c r="Z58" s="17">
        <v>33941479.784810103</v>
      </c>
      <c r="AA58" s="17">
        <v>39190073.345679</v>
      </c>
    </row>
    <row r="59" spans="1:28" s="16" customFormat="1" ht="12.75" customHeight="1" x14ac:dyDescent="0.2">
      <c r="A59" s="16" t="s">
        <v>39</v>
      </c>
      <c r="B59" s="36"/>
      <c r="C59" s="36"/>
      <c r="D59" s="36"/>
      <c r="E59" s="36"/>
      <c r="F59" s="36"/>
      <c r="G59" s="19">
        <f t="shared" ref="G59:M59" si="29">SUM(G56:G58)</f>
        <v>70150593.315384552</v>
      </c>
      <c r="H59" s="19">
        <f t="shared" si="29"/>
        <v>70495180.291338593</v>
      </c>
      <c r="I59" s="19">
        <f t="shared" si="29"/>
        <v>89463979</v>
      </c>
      <c r="J59" s="19">
        <f t="shared" si="29"/>
        <v>95020686.428571433</v>
      </c>
      <c r="K59" s="19">
        <f t="shared" si="29"/>
        <v>106886798.8148149</v>
      </c>
      <c r="L59" s="19">
        <f t="shared" si="29"/>
        <v>123971364.4571429</v>
      </c>
      <c r="M59" s="19">
        <f t="shared" si="29"/>
        <v>130739693.8058252</v>
      </c>
      <c r="N59" s="19">
        <f t="shared" ref="N59:P59" si="30">SUM(N56:N58)</f>
        <v>139432386.97058821</v>
      </c>
      <c r="O59" s="19">
        <f t="shared" si="30"/>
        <v>147508700.53271031</v>
      </c>
      <c r="P59" s="19">
        <f t="shared" si="30"/>
        <v>162146087.97872341</v>
      </c>
      <c r="Q59" s="19">
        <f t="shared" ref="Q59:R59" si="31">SUM(Q56:Q58)</f>
        <v>161223765.09677419</v>
      </c>
      <c r="R59" s="19">
        <f t="shared" si="31"/>
        <v>187515125.0999999</v>
      </c>
      <c r="S59" s="19">
        <f t="shared" ref="S59:T59" si="32">SUM(S56:S58)</f>
        <v>190604857.35164818</v>
      </c>
      <c r="T59" s="19">
        <f t="shared" si="32"/>
        <v>215489246.7701146</v>
      </c>
      <c r="U59" s="19">
        <f t="shared" ref="U59:V59" si="33">SUM(U56:U58)</f>
        <v>210904451.44827613</v>
      </c>
      <c r="V59" s="19">
        <f t="shared" si="33"/>
        <v>266468351.0470593</v>
      </c>
      <c r="W59" s="19">
        <f t="shared" ref="W59:X59" si="34">SUM(W56:W58)</f>
        <v>250063943.99999976</v>
      </c>
      <c r="X59" s="19">
        <f t="shared" si="34"/>
        <v>298096321.68235344</v>
      </c>
      <c r="Y59" s="19">
        <f t="shared" ref="Y59:AA59" si="35">SUM(Y56:Y58)</f>
        <v>311405467.99999988</v>
      </c>
      <c r="Z59" s="19">
        <f t="shared" si="35"/>
        <v>334241205.27848113</v>
      </c>
      <c r="AA59" s="19">
        <f t="shared" si="35"/>
        <v>350689620.01234597</v>
      </c>
    </row>
    <row r="60" spans="1:28" s="16" customFormat="1" ht="11.25" customHeight="1" x14ac:dyDescent="0.2">
      <c r="B60" s="37"/>
      <c r="C60" s="37"/>
      <c r="D60" s="37"/>
      <c r="E60" s="37"/>
      <c r="F60" s="37"/>
      <c r="G60" s="26"/>
      <c r="H60" s="26"/>
      <c r="I60" s="26"/>
      <c r="J60" s="26"/>
      <c r="K60" s="26"/>
      <c r="L60" s="26"/>
      <c r="M60" s="26"/>
      <c r="N60" s="26"/>
      <c r="O60" s="26"/>
    </row>
    <row r="61" spans="1:28" s="16" customFormat="1" ht="11.25" customHeight="1" x14ac:dyDescent="0.2">
      <c r="B61" s="37"/>
      <c r="C61" s="37"/>
      <c r="D61" s="37"/>
      <c r="E61" s="37"/>
      <c r="F61" s="37"/>
      <c r="G61" s="26"/>
      <c r="H61" s="26"/>
      <c r="I61" s="26"/>
      <c r="J61" s="26"/>
      <c r="K61" s="26"/>
      <c r="L61" s="26"/>
      <c r="M61" s="26"/>
      <c r="N61" s="26"/>
      <c r="O61" s="26"/>
    </row>
    <row r="62" spans="1:28" s="16" customFormat="1" ht="15" customHeight="1" x14ac:dyDescent="0.2">
      <c r="A62" s="27" t="s">
        <v>91</v>
      </c>
      <c r="B62" s="37"/>
      <c r="C62" s="37"/>
      <c r="D62" s="37"/>
      <c r="E62" s="37"/>
      <c r="F62" s="37"/>
      <c r="G62" s="26"/>
      <c r="H62" s="26"/>
      <c r="I62" s="26"/>
      <c r="J62" s="26"/>
      <c r="K62" s="26"/>
      <c r="L62" s="26"/>
      <c r="M62" s="26"/>
      <c r="N62" s="26"/>
      <c r="O62" s="26"/>
    </row>
    <row r="63" spans="1:28" s="16" customFormat="1" ht="12.75" customHeight="1" x14ac:dyDescent="0.2">
      <c r="A63" s="28" t="s">
        <v>40</v>
      </c>
      <c r="B63" s="37"/>
      <c r="C63" s="37"/>
      <c r="D63" s="37"/>
      <c r="E63" s="37"/>
      <c r="F63" s="37"/>
      <c r="G63" s="28">
        <f>(G45+G42)*100/G59</f>
        <v>4.6586030239914988</v>
      </c>
      <c r="H63" s="28">
        <f t="shared" ref="H63:M63" si="36">(H45+H42)*100/H59</f>
        <v>8.1532077514854322</v>
      </c>
      <c r="I63" s="28">
        <f t="shared" si="36"/>
        <v>10.00736306542364</v>
      </c>
      <c r="J63" s="28">
        <f t="shared" si="36"/>
        <v>8.2776342964897101</v>
      </c>
      <c r="K63" s="28">
        <f>(K45+K42)*100/K59</f>
        <v>8.8863571292118682</v>
      </c>
      <c r="L63" s="28">
        <f t="shared" si="36"/>
        <v>8.193152489536951</v>
      </c>
      <c r="M63" s="28">
        <f t="shared" si="36"/>
        <v>7.7197116461981583</v>
      </c>
      <c r="N63" s="28">
        <f t="shared" ref="N63:O63" si="37">(N45+N42)*100/N59</f>
        <v>9.9574472572756996</v>
      </c>
      <c r="O63" s="28">
        <f t="shared" si="37"/>
        <v>12.994597597871302</v>
      </c>
      <c r="P63" s="28">
        <f t="shared" ref="P63:Q63" si="38">(P45+P42)*100/P59</f>
        <v>7.3112615564924068</v>
      </c>
      <c r="Q63" s="28">
        <f t="shared" si="38"/>
        <v>5.2503722663847574</v>
      </c>
      <c r="R63" s="28">
        <f t="shared" ref="R63:S63" si="39">(R45+R42)*100/R59</f>
        <v>4.7582195396046112</v>
      </c>
      <c r="S63" s="28">
        <f t="shared" si="39"/>
        <v>6.1329693743879634</v>
      </c>
      <c r="T63" s="28">
        <f t="shared" ref="T63:U63" si="40">(T45+T42)*100/T59</f>
        <v>8.477921751532886</v>
      </c>
      <c r="U63" s="28">
        <f t="shared" si="40"/>
        <v>6.8990311675090368</v>
      </c>
      <c r="V63" s="28">
        <f t="shared" ref="V63:W63" si="41">(V45+V42)*100/V59</f>
        <v>6.7355548361961501</v>
      </c>
      <c r="W63" s="28">
        <f t="shared" si="41"/>
        <v>7.100060232136931</v>
      </c>
      <c r="X63" s="28">
        <f t="shared" ref="X63:Z63" si="42">(X45+X42)*100/X59</f>
        <v>9.1587479308819297</v>
      </c>
      <c r="Y63" s="28">
        <f t="shared" si="42"/>
        <v>7.1767936971485522</v>
      </c>
      <c r="Z63" s="28">
        <f t="shared" si="42"/>
        <v>7.0171810957133607</v>
      </c>
      <c r="AA63" s="28">
        <f t="shared" ref="AA63" si="43">(AA45+AA42)*100/AA59</f>
        <v>9.1751874911539648</v>
      </c>
    </row>
    <row r="64" spans="1:28" s="16" customFormat="1" ht="12.75" customHeight="1" x14ac:dyDescent="0.2">
      <c r="A64" s="28" t="s">
        <v>24</v>
      </c>
      <c r="B64" s="28">
        <f>(B38/B14)*100</f>
        <v>18.842574796277148</v>
      </c>
      <c r="C64" s="28">
        <f t="shared" ref="C64:M64" si="44">(C38/C14)*100</f>
        <v>15.360285534312535</v>
      </c>
      <c r="D64" s="28">
        <f t="shared" si="44"/>
        <v>10.947389128214132</v>
      </c>
      <c r="E64" s="28">
        <f t="shared" si="44"/>
        <v>24.394384935705443</v>
      </c>
      <c r="F64" s="28">
        <f t="shared" si="44"/>
        <v>23.57864147968688</v>
      </c>
      <c r="G64" s="28">
        <f t="shared" si="44"/>
        <v>12.147825143265615</v>
      </c>
      <c r="H64" s="28">
        <f t="shared" si="44"/>
        <v>18.353385321490549</v>
      </c>
      <c r="I64" s="28">
        <f>(I38/I14)*100</f>
        <v>24.620844070113602</v>
      </c>
      <c r="J64" s="28">
        <f t="shared" si="44"/>
        <v>22.361385959262474</v>
      </c>
      <c r="K64" s="28">
        <f t="shared" si="44"/>
        <v>20.46439208215433</v>
      </c>
      <c r="L64" s="28">
        <f>(L38/L14)*100</f>
        <v>21.597927492469474</v>
      </c>
      <c r="M64" s="28">
        <f t="shared" si="44"/>
        <v>20.246158094692042</v>
      </c>
      <c r="N64" s="28">
        <f t="shared" ref="N64:O64" si="45">(N38/N14)*100</f>
        <v>27.057676420419313</v>
      </c>
      <c r="O64" s="28">
        <f t="shared" si="45"/>
        <v>33.770681428206004</v>
      </c>
      <c r="P64" s="28">
        <f t="shared" ref="P64:Q64" si="46">(P38/P14)*100</f>
        <v>23.454711905664354</v>
      </c>
      <c r="Q64" s="28">
        <f t="shared" si="46"/>
        <v>19.409296703227668</v>
      </c>
      <c r="R64" s="28">
        <f t="shared" ref="R64:S64" si="47">(R38/R14)*100</f>
        <v>17.379436352958987</v>
      </c>
      <c r="S64" s="28">
        <f t="shared" si="47"/>
        <v>21.475397309022242</v>
      </c>
      <c r="T64" s="28">
        <f t="shared" ref="T64:U64" si="48">(T38/T14)*100</f>
        <v>28.960857708136956</v>
      </c>
      <c r="U64" s="28">
        <f t="shared" si="48"/>
        <v>23.187849063553465</v>
      </c>
      <c r="V64" s="28">
        <f t="shared" ref="V64:W64" si="49">(V38/V14)*100</f>
        <v>26.452847569548275</v>
      </c>
      <c r="W64" s="28">
        <f t="shared" si="49"/>
        <v>24.786455794903809</v>
      </c>
      <c r="X64" s="28">
        <f t="shared" ref="X64:Z64" si="50">(X38/X14)*100</f>
        <v>31.524479557147352</v>
      </c>
      <c r="Y64" s="28">
        <f t="shared" si="50"/>
        <v>26.867501630904293</v>
      </c>
      <c r="Z64" s="28">
        <f t="shared" si="50"/>
        <v>24.048617085307701</v>
      </c>
      <c r="AA64" s="28">
        <f t="shared" ref="AA64" si="51">(AA38/AA14)*100</f>
        <v>28.249127489204877</v>
      </c>
    </row>
    <row r="65" spans="1:34" s="16" customFormat="1" ht="12.75" customHeight="1" x14ac:dyDescent="0.2">
      <c r="A65" s="28" t="s">
        <v>92</v>
      </c>
      <c r="B65" s="37"/>
      <c r="C65" s="37"/>
      <c r="D65" s="37"/>
      <c r="E65" s="37"/>
      <c r="F65" s="37"/>
      <c r="G65" s="38">
        <f>IF(G56&gt;0,(G45/G56)*100," ")</f>
        <v>2.1964588395719726</v>
      </c>
      <c r="H65" s="38">
        <f t="shared" ref="H65:J65" si="52">IF(H56&gt;0,(H45/H56)*100," ")</f>
        <v>26.018971275694732</v>
      </c>
      <c r="I65" s="38">
        <f t="shared" si="52"/>
        <v>36.094196805306574</v>
      </c>
      <c r="J65" s="38">
        <f t="shared" si="52"/>
        <v>23.150632747446657</v>
      </c>
      <c r="K65" s="38">
        <f>IF(K56&gt;0,(K45/K56)*100," ")</f>
        <v>21.368291246498082</v>
      </c>
      <c r="L65" s="38">
        <f t="shared" ref="L65:M65" si="53">IF(L56&gt;0,(L45/L56)*100," ")</f>
        <v>8.8719441106056127</v>
      </c>
      <c r="M65" s="38">
        <f t="shared" si="53"/>
        <v>17.3474211291202</v>
      </c>
      <c r="N65" s="38">
        <f t="shared" ref="N65:O65" si="54">IF(N56&gt;0,(N45/N56)*100," ")</f>
        <v>21.592727682964568</v>
      </c>
      <c r="O65" s="38">
        <f t="shared" si="54"/>
        <v>28.819310028363699</v>
      </c>
      <c r="P65" s="38">
        <f t="shared" ref="P65:Q65" si="55">IF(P56&gt;0,(P45/P56)*100," ")</f>
        <v>12.733821942053508</v>
      </c>
      <c r="Q65" s="38">
        <f t="shared" si="55"/>
        <v>8.13086938481419</v>
      </c>
      <c r="R65" s="38">
        <f t="shared" ref="R65:S65" si="56">IF(R56&gt;0,(R45/R56)*100," ")</f>
        <v>6.4570648509323387</v>
      </c>
      <c r="S65" s="38">
        <f t="shared" si="56"/>
        <v>9.4915384525743018</v>
      </c>
      <c r="T65" s="38">
        <f t="shared" ref="T65:U65" si="57">IF(T56&gt;0,(T45/T56)*100," ")</f>
        <v>18.189203566991434</v>
      </c>
      <c r="U65" s="38">
        <f t="shared" si="57"/>
        <v>11.243144549346692</v>
      </c>
      <c r="V65" s="38">
        <f t="shared" ref="V65:W65" si="58">IF(V56&gt;0,(V45/V56)*100," ")</f>
        <v>14.258566487602186</v>
      </c>
      <c r="W65" s="38">
        <f t="shared" si="58"/>
        <v>14.965996688340047</v>
      </c>
      <c r="X65" s="38">
        <f t="shared" ref="X65:Z65" si="59">IF(X56&gt;0,(X45/X56)*100," ")</f>
        <v>17.878230323569667</v>
      </c>
      <c r="Y65" s="38">
        <f t="shared" si="59"/>
        <v>14.532597291032435</v>
      </c>
      <c r="Z65" s="38">
        <f t="shared" si="59"/>
        <v>12.514010628580923</v>
      </c>
      <c r="AA65" s="38">
        <f t="shared" ref="AA65" si="60">IF(AA56&gt;0,(AA45/AA56)*100," ")</f>
        <v>16.454162080478458</v>
      </c>
    </row>
    <row r="66" spans="1:34" s="16" customFormat="1" ht="12.75" customHeight="1" x14ac:dyDescent="0.2">
      <c r="A66" s="28" t="s">
        <v>93</v>
      </c>
      <c r="B66" s="37"/>
      <c r="C66" s="37"/>
      <c r="D66" s="37"/>
      <c r="E66" s="37"/>
      <c r="F66" s="37"/>
      <c r="G66" s="28">
        <f>(G53/G58)*100</f>
        <v>145.80060803625548</v>
      </c>
      <c r="H66" s="28">
        <f t="shared" ref="H66:J66" si="61">(H53/H58)*100</f>
        <v>118.75549837850166</v>
      </c>
      <c r="I66" s="28">
        <f t="shared" si="61"/>
        <v>152.87343609091852</v>
      </c>
      <c r="J66" s="28">
        <f t="shared" si="61"/>
        <v>211.71526549936323</v>
      </c>
      <c r="K66" s="28">
        <f>(K53/K58)*100</f>
        <v>184.57825114048472</v>
      </c>
      <c r="L66" s="28">
        <f t="shared" ref="L66:M66" si="62">(L53/L58)*100</f>
        <v>152.7502827798227</v>
      </c>
      <c r="M66" s="28">
        <f t="shared" si="62"/>
        <v>180.15577558918622</v>
      </c>
      <c r="N66" s="28">
        <f t="shared" ref="N66:O66" si="63">(N53/N58)*100</f>
        <v>178.87894906333847</v>
      </c>
      <c r="O66" s="28">
        <f t="shared" si="63"/>
        <v>191.69507530659303</v>
      </c>
      <c r="P66" s="28">
        <f t="shared" ref="P66:Q66" si="64">(P53/P58)*100</f>
        <v>204.41487212537831</v>
      </c>
      <c r="Q66" s="28">
        <f t="shared" si="64"/>
        <v>176.01015849844347</v>
      </c>
      <c r="R66" s="28">
        <f t="shared" ref="R66:S66" si="65">(R53/R58)*100</f>
        <v>215.91265951087814</v>
      </c>
      <c r="S66" s="28">
        <f t="shared" si="65"/>
        <v>190.81014302563341</v>
      </c>
      <c r="T66" s="28">
        <f t="shared" ref="T66:U66" si="66">(T53/T58)*100</f>
        <v>200.48683367331267</v>
      </c>
      <c r="U66" s="28">
        <f t="shared" si="66"/>
        <v>247.9549665478296</v>
      </c>
      <c r="V66" s="28">
        <f t="shared" ref="V66:W66" si="67">(V53/V58)*100</f>
        <v>201.2134641989968</v>
      </c>
      <c r="W66" s="28">
        <f t="shared" si="67"/>
        <v>223.38386742020498</v>
      </c>
      <c r="X66" s="28">
        <f t="shared" ref="X66:Z66" si="68">(X53/X58)*100</f>
        <v>254.90160625603866</v>
      </c>
      <c r="Y66" s="28">
        <f t="shared" si="68"/>
        <v>209.06290758881318</v>
      </c>
      <c r="Z66" s="28">
        <f t="shared" si="68"/>
        <v>203.15555377184532</v>
      </c>
      <c r="AA66" s="28">
        <f t="shared" ref="AA66" si="69">(AA53/AA58)*100</f>
        <v>201.65871132582831</v>
      </c>
    </row>
    <row r="67" spans="1:34" s="16" customFormat="1" ht="12.75" customHeight="1" x14ac:dyDescent="0.2">
      <c r="A67" s="28" t="s">
        <v>94</v>
      </c>
      <c r="B67" s="37"/>
      <c r="C67" s="37"/>
      <c r="D67" s="37"/>
      <c r="E67" s="37"/>
      <c r="F67" s="37"/>
      <c r="G67" s="28">
        <f>(G56/G$59)*100</f>
        <v>18.022633948815226</v>
      </c>
      <c r="H67" s="28">
        <f t="shared" ref="H67:J67" si="70">(H56/H$59)*100</f>
        <v>20.037756818122716</v>
      </c>
      <c r="I67" s="28">
        <f t="shared" si="70"/>
        <v>21.198667231199273</v>
      </c>
      <c r="J67" s="28">
        <f t="shared" si="70"/>
        <v>24.291394779442051</v>
      </c>
      <c r="K67" s="28">
        <f>(K56/K$59)*100</f>
        <v>26.359492392194994</v>
      </c>
      <c r="L67" s="28">
        <f t="shared" ref="L67:M67" si="71">(L56/L$59)*100</f>
        <v>26.12038645175091</v>
      </c>
      <c r="M67" s="28">
        <f t="shared" si="71"/>
        <v>26.982170650984294</v>
      </c>
      <c r="N67" s="28">
        <f t="shared" ref="N67:O67" si="72">(N56/N$59)*100</f>
        <v>33.927835715997091</v>
      </c>
      <c r="O67" s="28">
        <f t="shared" si="72"/>
        <v>34.783941317683677</v>
      </c>
      <c r="P67" s="28">
        <f t="shared" ref="P67:Q67" si="73">(P56/P$59)*100</f>
        <v>36.95179666740075</v>
      </c>
      <c r="Q67" s="28">
        <f t="shared" si="73"/>
        <v>32.28477816033044</v>
      </c>
      <c r="R67" s="28">
        <f t="shared" ref="R67:S67" si="74">(R56/R$59)*100</f>
        <v>32.166131381579966</v>
      </c>
      <c r="S67" s="28">
        <f t="shared" si="74"/>
        <v>34.987037537023369</v>
      </c>
      <c r="T67" s="28">
        <f t="shared" ref="T67:U67" si="75">(T56/T$59)*100</f>
        <v>36.274877001997893</v>
      </c>
      <c r="U67" s="28">
        <f t="shared" si="75"/>
        <v>37.35431594588799</v>
      </c>
      <c r="V67" s="28">
        <f t="shared" ref="V67:W67" si="76">(V56/V$59)*100</f>
        <v>33.70994542238104</v>
      </c>
      <c r="W67" s="28">
        <f t="shared" si="76"/>
        <v>35.243316672101592</v>
      </c>
      <c r="X67" s="28">
        <f t="shared" ref="X67:Z67" si="77">(X56/X$59)*100</f>
        <v>41.356633760524204</v>
      </c>
      <c r="Y67" s="28">
        <f t="shared" si="77"/>
        <v>39.664959583579325</v>
      </c>
      <c r="Z67" s="28">
        <f t="shared" si="77"/>
        <v>40.890882231704381</v>
      </c>
      <c r="AA67" s="28">
        <f t="shared" ref="AA67" si="78">(AA56/AA$59)*100</f>
        <v>41.108113766779816</v>
      </c>
    </row>
    <row r="68" spans="1:34" s="16" customFormat="1" ht="12.75" customHeight="1" x14ac:dyDescent="0.2">
      <c r="A68" s="28" t="s">
        <v>95</v>
      </c>
      <c r="B68" s="37"/>
      <c r="C68" s="37"/>
      <c r="D68" s="37"/>
      <c r="E68" s="37"/>
      <c r="F68" s="37"/>
      <c r="G68" s="28">
        <f t="shared" ref="G68:J69" si="79">(G57/G$59)*100</f>
        <v>70.23566970256708</v>
      </c>
      <c r="H68" s="28">
        <f t="shared" si="79"/>
        <v>66.01237645319307</v>
      </c>
      <c r="I68" s="28">
        <f t="shared" si="79"/>
        <v>64.25684162298684</v>
      </c>
      <c r="J68" s="28">
        <f t="shared" si="79"/>
        <v>65.949308887709051</v>
      </c>
      <c r="K68" s="28">
        <f t="shared" ref="K68:M68" si="80">(K57/K$59)*100</f>
        <v>62.972320288973819</v>
      </c>
      <c r="L68" s="28">
        <f t="shared" si="80"/>
        <v>61.781137843636792</v>
      </c>
      <c r="M68" s="28">
        <f t="shared" si="80"/>
        <v>61.996880658241352</v>
      </c>
      <c r="N68" s="28">
        <f t="shared" ref="N68:O68" si="81">(N57/N$59)*100</f>
        <v>52.75857987041077</v>
      </c>
      <c r="O68" s="28">
        <f t="shared" si="81"/>
        <v>51.393702491551387</v>
      </c>
      <c r="P68" s="28">
        <f t="shared" ref="P68:Q68" si="82">(P57/P$59)*100</f>
        <v>53.393255142120402</v>
      </c>
      <c r="Q68" s="28">
        <f t="shared" si="82"/>
        <v>56.877723456601778</v>
      </c>
      <c r="R68" s="28">
        <f t="shared" ref="R68:S68" si="83">(R57/R$59)*100</f>
        <v>59.548070936444716</v>
      </c>
      <c r="S68" s="28">
        <f t="shared" si="83"/>
        <v>57.546139542736327</v>
      </c>
      <c r="T68" s="28">
        <f t="shared" ref="T68:U68" si="84">(T57/T$59)*100</f>
        <v>54.047380505103362</v>
      </c>
      <c r="U68" s="28">
        <f t="shared" si="84"/>
        <v>54.793802105671766</v>
      </c>
      <c r="V68" s="28">
        <f t="shared" ref="V68:W68" si="85">(V57/V$59)*100</f>
        <v>57.178770259255316</v>
      </c>
      <c r="W68" s="28">
        <f t="shared" si="85"/>
        <v>55.703495677927528</v>
      </c>
      <c r="X68" s="28">
        <f t="shared" ref="X68:Z68" si="86">(X57/X$59)*100</f>
        <v>50.264957301764326</v>
      </c>
      <c r="Y68" s="28">
        <f t="shared" si="86"/>
        <v>49.90365770880075</v>
      </c>
      <c r="Z68" s="28">
        <f t="shared" si="86"/>
        <v>48.954331569349577</v>
      </c>
      <c r="AA68" s="28">
        <f t="shared" ref="AA68" si="87">(AA57/AA$59)*100</f>
        <v>47.716741287584419</v>
      </c>
    </row>
    <row r="69" spans="1:34" s="16" customFormat="1" ht="12.75" customHeight="1" x14ac:dyDescent="0.2">
      <c r="A69" s="28" t="s">
        <v>96</v>
      </c>
      <c r="B69" s="37"/>
      <c r="C69" s="37"/>
      <c r="D69" s="37"/>
      <c r="E69" s="37"/>
      <c r="F69" s="37"/>
      <c r="G69" s="28">
        <f t="shared" si="79"/>
        <v>11.741696348617687</v>
      </c>
      <c r="H69" s="28">
        <f t="shared" si="79"/>
        <v>13.949866728684224</v>
      </c>
      <c r="I69" s="28">
        <f t="shared" si="79"/>
        <v>14.544491145813893</v>
      </c>
      <c r="J69" s="28">
        <f t="shared" si="79"/>
        <v>9.7592963328489049</v>
      </c>
      <c r="K69" s="28">
        <f t="shared" ref="K69:M69" si="88">(K58/K$59)*100</f>
        <v>10.668187318831199</v>
      </c>
      <c r="L69" s="28">
        <f t="shared" si="88"/>
        <v>12.098475704612298</v>
      </c>
      <c r="M69" s="28">
        <f t="shared" si="88"/>
        <v>11.020948690774359</v>
      </c>
      <c r="N69" s="28">
        <f t="shared" ref="N69:O69" si="89">(N58/N$59)*100</f>
        <v>13.313584413592134</v>
      </c>
      <c r="O69" s="28">
        <f t="shared" si="89"/>
        <v>13.822356190764939</v>
      </c>
      <c r="P69" s="28">
        <f t="shared" ref="P69:Q69" si="90">(P58/P$59)*100</f>
        <v>9.6549481904788497</v>
      </c>
      <c r="Q69" s="28">
        <f t="shared" si="90"/>
        <v>10.83749838306778</v>
      </c>
      <c r="R69" s="28">
        <f t="shared" ref="R69:S69" si="91">(R58/R$59)*100</f>
        <v>8.2857976819753123</v>
      </c>
      <c r="S69" s="28">
        <f t="shared" si="91"/>
        <v>7.4668229202403031</v>
      </c>
      <c r="T69" s="28">
        <f t="shared" ref="T69:U69" si="92">(T58/T$59)*100</f>
        <v>9.6777424928987372</v>
      </c>
      <c r="U69" s="28">
        <f t="shared" si="92"/>
        <v>7.851881948440238</v>
      </c>
      <c r="V69" s="28">
        <f t="shared" ref="V69:W69" si="93">(V58/V$59)*100</f>
        <v>9.1112843183636443</v>
      </c>
      <c r="W69" s="28">
        <f t="shared" si="93"/>
        <v>9.053187649970889</v>
      </c>
      <c r="X69" s="28">
        <f t="shared" ref="X69:Z69" si="94">(X58/X$59)*100</f>
        <v>8.378408937711491</v>
      </c>
      <c r="Y69" s="28">
        <f t="shared" si="94"/>
        <v>10.43138270761993</v>
      </c>
      <c r="Z69" s="28">
        <f t="shared" si="94"/>
        <v>10.15478619894604</v>
      </c>
      <c r="AA69" s="28">
        <f t="shared" ref="AA69" si="95">(AA58/AA$59)*100</f>
        <v>11.175144945635779</v>
      </c>
    </row>
    <row r="70" spans="1:34" s="16" customFormat="1" ht="12.75" customHeight="1" x14ac:dyDescent="0.2">
      <c r="A70" s="28" t="s">
        <v>97</v>
      </c>
      <c r="B70" s="37"/>
      <c r="C70" s="37"/>
      <c r="D70" s="37"/>
      <c r="E70" s="37"/>
      <c r="F70" s="37"/>
      <c r="G70" s="28">
        <f>(G52/(G56+G57))*100</f>
        <v>93.906784858816607</v>
      </c>
      <c r="H70" s="28">
        <f t="shared" ref="H70:J70" si="96">(H52/(H56+H57))*100</f>
        <v>96.959485210961702</v>
      </c>
      <c r="I70" s="28">
        <f t="shared" si="96"/>
        <v>91.000963736752141</v>
      </c>
      <c r="J70" s="28">
        <f t="shared" si="96"/>
        <v>87.918285910839472</v>
      </c>
      <c r="K70" s="28">
        <f>(K52/(K56+K57))*100</f>
        <v>89.899492698237353</v>
      </c>
      <c r="L70" s="28">
        <f t="shared" ref="L70:M70" si="97">(L52/(L56+L57))*100</f>
        <v>92.73962516874542</v>
      </c>
      <c r="M70" s="28">
        <f t="shared" si="97"/>
        <v>90.071902576623003</v>
      </c>
      <c r="N70" s="28">
        <f t="shared" ref="N70:O70" si="98">(N52/(N56+N57))*100</f>
        <v>87.885511937410314</v>
      </c>
      <c r="O70" s="28">
        <f t="shared" si="98"/>
        <v>85.292682234009732</v>
      </c>
      <c r="P70" s="28">
        <f t="shared" ref="P70:Q70" si="99">(P52/(P56+P57))*100</f>
        <v>88.841445541351391</v>
      </c>
      <c r="Q70" s="28">
        <f t="shared" si="99"/>
        <v>90.761138876938517</v>
      </c>
      <c r="R70" s="28">
        <f t="shared" ref="R70:S70" si="100">(R52/(R56+R57))*100</f>
        <v>89.52802487278386</v>
      </c>
      <c r="S70" s="28">
        <f t="shared" si="100"/>
        <v>92.672214672261418</v>
      </c>
      <c r="T70" s="28">
        <f t="shared" ref="T70:U70" si="101">(T52/(T56+T57))*100</f>
        <v>89.233155513849013</v>
      </c>
      <c r="U70" s="28">
        <f t="shared" si="101"/>
        <v>87.392852338351773</v>
      </c>
      <c r="V70" s="28">
        <f t="shared" ref="V70:W70" si="102">(V52/(V56+V57))*100</f>
        <v>89.853694793159917</v>
      </c>
      <c r="W70" s="28">
        <f t="shared" si="102"/>
        <v>87.717905929070255</v>
      </c>
      <c r="X70" s="28">
        <f t="shared" ref="X70:Z70" si="103">(X52/(X56+X57))*100</f>
        <v>85.834899969820981</v>
      </c>
      <c r="Y70" s="28">
        <f t="shared" si="103"/>
        <v>87.298264027555987</v>
      </c>
      <c r="Z70" s="28">
        <f t="shared" si="103"/>
        <v>88.34080804675331</v>
      </c>
      <c r="AA70" s="28">
        <f t="shared" ref="AA70" si="104">(AA52/(AA56+AA57))*100</f>
        <v>87.210214603137899</v>
      </c>
    </row>
    <row r="71" spans="1:34" s="5" customFormat="1" ht="12" x14ac:dyDescent="0.2">
      <c r="B71" s="34"/>
      <c r="C71" s="34"/>
      <c r="D71" s="34"/>
      <c r="E71" s="34"/>
      <c r="F71" s="34"/>
      <c r="G71" s="34"/>
      <c r="H71" s="34"/>
      <c r="I71" s="34"/>
      <c r="J71" s="34"/>
      <c r="K71" s="34"/>
      <c r="L71" s="34"/>
    </row>
    <row r="72" spans="1:34" s="16" customFormat="1" ht="12.75" customHeight="1" x14ac:dyDescent="0.2">
      <c r="A72" s="16" t="s">
        <v>41</v>
      </c>
      <c r="B72" s="30">
        <v>280</v>
      </c>
      <c r="C72" s="30">
        <v>295</v>
      </c>
      <c r="D72" s="30">
        <v>294</v>
      </c>
      <c r="E72" s="30">
        <v>282</v>
      </c>
      <c r="F72" s="30">
        <v>290</v>
      </c>
      <c r="G72" s="30">
        <v>282.8</v>
      </c>
      <c r="H72" s="30">
        <v>269.08661417322799</v>
      </c>
      <c r="I72" s="30">
        <v>233.6</v>
      </c>
      <c r="J72" s="30">
        <v>214.84821428571399</v>
      </c>
      <c r="K72" s="33">
        <v>216.75925925925901</v>
      </c>
      <c r="L72" s="33">
        <v>210.65714285714299</v>
      </c>
      <c r="M72" s="33">
        <v>210.864077669903</v>
      </c>
      <c r="N72" s="33">
        <v>207.09803921568599</v>
      </c>
      <c r="O72" s="33">
        <v>177.794392523364</v>
      </c>
      <c r="P72" s="33">
        <v>176.095744680851</v>
      </c>
      <c r="Q72" s="33">
        <v>170.52688172043</v>
      </c>
      <c r="R72" s="33">
        <v>176.055555555556</v>
      </c>
      <c r="S72" s="33">
        <v>190</v>
      </c>
      <c r="T72" s="16">
        <v>166</v>
      </c>
      <c r="U72" s="16">
        <v>180</v>
      </c>
      <c r="V72" s="30">
        <v>194.023529411765</v>
      </c>
      <c r="W72" s="30">
        <v>168.07142857142901</v>
      </c>
      <c r="X72" s="30">
        <v>166.14117647058799</v>
      </c>
      <c r="Y72" s="30">
        <v>188.20930232558101</v>
      </c>
      <c r="Z72" s="30">
        <v>190.41772151898701</v>
      </c>
      <c r="AA72" s="30">
        <v>195.12345679012299</v>
      </c>
    </row>
    <row r="73" spans="1:34" s="5" customFormat="1" ht="12" x14ac:dyDescent="0.2">
      <c r="B73" s="39"/>
      <c r="C73" s="39"/>
      <c r="D73" s="39"/>
      <c r="E73" s="39"/>
      <c r="F73" s="39"/>
      <c r="G73" s="39"/>
      <c r="H73" s="39"/>
      <c r="I73" s="34"/>
      <c r="J73" s="34"/>
      <c r="K73" s="34"/>
      <c r="L73" s="34"/>
    </row>
    <row r="74" spans="1:34" s="16" customFormat="1" ht="12.75" customHeight="1" x14ac:dyDescent="0.2">
      <c r="A74" s="16" t="s">
        <v>42</v>
      </c>
      <c r="B74" s="15">
        <v>103</v>
      </c>
      <c r="C74" s="15">
        <v>89</v>
      </c>
      <c r="D74" s="15">
        <v>108</v>
      </c>
      <c r="E74" s="15">
        <v>104</v>
      </c>
      <c r="F74" s="15">
        <v>109</v>
      </c>
      <c r="G74" s="15">
        <v>100</v>
      </c>
      <c r="H74" s="15">
        <v>93</v>
      </c>
      <c r="I74" s="16">
        <v>93</v>
      </c>
      <c r="J74" s="16">
        <v>86</v>
      </c>
      <c r="K74" s="15">
        <v>82</v>
      </c>
      <c r="L74" s="15">
        <v>86</v>
      </c>
      <c r="M74" s="15">
        <v>74</v>
      </c>
      <c r="N74" s="15">
        <v>77</v>
      </c>
      <c r="O74" s="15">
        <v>74</v>
      </c>
      <c r="P74" s="15">
        <v>64</v>
      </c>
      <c r="Q74" s="15">
        <v>66</v>
      </c>
      <c r="R74" s="15">
        <v>68</v>
      </c>
      <c r="S74" s="15">
        <v>68</v>
      </c>
      <c r="T74" s="16">
        <v>69</v>
      </c>
      <c r="U74" s="16">
        <v>64</v>
      </c>
      <c r="V74" s="16">
        <v>66</v>
      </c>
      <c r="W74" s="16">
        <v>63</v>
      </c>
      <c r="X74" s="16">
        <v>69</v>
      </c>
      <c r="Y74" s="16">
        <v>64</v>
      </c>
      <c r="Z74" s="16">
        <v>57</v>
      </c>
      <c r="AA74" s="16">
        <v>61</v>
      </c>
    </row>
    <row r="75" spans="1:34" s="16" customFormat="1" ht="12.75" customHeight="1" x14ac:dyDescent="0.2">
      <c r="A75" s="16" t="s">
        <v>43</v>
      </c>
      <c r="B75" s="15">
        <v>145</v>
      </c>
      <c r="C75" s="15">
        <v>152</v>
      </c>
      <c r="D75" s="15">
        <v>147</v>
      </c>
      <c r="E75" s="15">
        <v>143</v>
      </c>
      <c r="F75" s="15">
        <v>134</v>
      </c>
      <c r="G75" s="15">
        <v>130</v>
      </c>
      <c r="H75" s="15">
        <v>127</v>
      </c>
      <c r="I75" s="16">
        <v>115</v>
      </c>
      <c r="J75" s="16">
        <v>112</v>
      </c>
      <c r="K75" s="15">
        <v>108</v>
      </c>
      <c r="L75" s="15">
        <v>105</v>
      </c>
      <c r="M75" s="15">
        <v>103</v>
      </c>
      <c r="N75" s="15">
        <v>102</v>
      </c>
      <c r="O75" s="15">
        <v>107</v>
      </c>
      <c r="P75" s="15">
        <v>94</v>
      </c>
      <c r="Q75" s="15">
        <v>93</v>
      </c>
      <c r="R75" s="15">
        <v>90</v>
      </c>
      <c r="S75" s="15">
        <v>91</v>
      </c>
      <c r="T75" s="16">
        <v>87</v>
      </c>
      <c r="U75" s="16">
        <v>87</v>
      </c>
      <c r="V75" s="16">
        <v>85</v>
      </c>
      <c r="W75" s="16">
        <v>84</v>
      </c>
      <c r="X75" s="16">
        <v>85</v>
      </c>
      <c r="Y75" s="16">
        <v>86</v>
      </c>
      <c r="Z75" s="16">
        <v>79</v>
      </c>
      <c r="AA75" s="16">
        <v>81</v>
      </c>
    </row>
    <row r="76" spans="1:34" s="11" customFormat="1" ht="12.75" customHeight="1" x14ac:dyDescent="0.2">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10"/>
      <c r="AC76" s="10"/>
      <c r="AD76" s="10"/>
      <c r="AE76" s="10"/>
      <c r="AF76" s="10"/>
      <c r="AG76" s="10"/>
      <c r="AH76" s="10"/>
    </row>
  </sheetData>
  <pageMargins left="0.55118110236220474" right="0.78740157480314965" top="0.98425196850393704" bottom="0.98425196850393704" header="0.51181102362204722" footer="0.51181102362204722"/>
  <pageSetup paperSize="9" scale="48" fitToWidth="3" orientation="landscape" horizontalDpi="4294967292" verticalDpi="300" r:id="rId1"/>
  <headerFooter alignWithMargins="0">
    <oddHeader>&amp;A</oddHeader>
    <oddFooter>Side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
  <sheetViews>
    <sheetView workbookViewId="0"/>
  </sheetViews>
  <sheetFormatPr baseColWidth="10" defaultColWidth="11.42578125" defaultRowHeight="12.75" x14ac:dyDescent="0.2"/>
  <cols>
    <col min="1" max="1" width="13" style="44" customWidth="1"/>
    <col min="2" max="2" width="34" style="44" customWidth="1"/>
    <col min="3" max="10" width="13.42578125" style="44" customWidth="1"/>
    <col min="11" max="16384" width="11.42578125" style="44"/>
  </cols>
  <sheetData>
    <row r="1" spans="1:11" s="41" customFormat="1" ht="20.25" x14ac:dyDescent="0.3">
      <c r="A1" s="40" t="s">
        <v>44</v>
      </c>
    </row>
    <row r="2" spans="1:11" s="41" customFormat="1" ht="18" x14ac:dyDescent="0.25">
      <c r="A2" s="42"/>
    </row>
    <row r="3" spans="1:11" s="41" customFormat="1" x14ac:dyDescent="0.2">
      <c r="A3" s="41" t="s">
        <v>1</v>
      </c>
    </row>
    <row r="4" spans="1:11" s="41" customFormat="1" x14ac:dyDescent="0.2">
      <c r="A4" s="41" t="s">
        <v>45</v>
      </c>
    </row>
    <row r="5" spans="1:11" s="41" customFormat="1" x14ac:dyDescent="0.2">
      <c r="A5" s="41" t="s">
        <v>137</v>
      </c>
    </row>
    <row r="6" spans="1:11" s="41" customFormat="1" x14ac:dyDescent="0.2"/>
    <row r="7" spans="1:11" s="41" customFormat="1" x14ac:dyDescent="0.2">
      <c r="A7" s="41" t="s">
        <v>46</v>
      </c>
      <c r="B7" s="41" t="s">
        <v>127</v>
      </c>
    </row>
    <row r="9" spans="1:11" ht="14.25" x14ac:dyDescent="0.2">
      <c r="A9" s="43" t="s">
        <v>47</v>
      </c>
    </row>
    <row r="10" spans="1:11" ht="13.5" thickBot="1" x14ac:dyDescent="0.25">
      <c r="A10" s="45"/>
    </row>
    <row r="11" spans="1:11" ht="138" customHeight="1" x14ac:dyDescent="0.2">
      <c r="A11" s="46">
        <v>1998</v>
      </c>
      <c r="B11" s="47" t="s">
        <v>48</v>
      </c>
      <c r="C11" s="86" t="s">
        <v>120</v>
      </c>
      <c r="D11" s="86"/>
      <c r="E11" s="86"/>
      <c r="F11" s="86"/>
      <c r="G11" s="86"/>
      <c r="H11" s="86"/>
      <c r="I11" s="86"/>
      <c r="J11" s="87"/>
    </row>
    <row r="12" spans="1:11" ht="45" customHeight="1" x14ac:dyDescent="0.2">
      <c r="A12" s="48" t="s">
        <v>49</v>
      </c>
      <c r="B12" s="49" t="s">
        <v>50</v>
      </c>
      <c r="C12" s="88" t="s">
        <v>51</v>
      </c>
      <c r="D12" s="88"/>
      <c r="E12" s="88"/>
      <c r="F12" s="88"/>
      <c r="G12" s="88"/>
      <c r="H12" s="88"/>
      <c r="I12" s="88"/>
      <c r="J12" s="89"/>
    </row>
    <row r="13" spans="1:11" ht="58.5" customHeight="1" x14ac:dyDescent="0.2">
      <c r="A13" s="50">
        <v>2002</v>
      </c>
      <c r="B13" s="49" t="s">
        <v>50</v>
      </c>
      <c r="C13" s="88" t="s">
        <v>52</v>
      </c>
      <c r="D13" s="88"/>
      <c r="E13" s="88"/>
      <c r="F13" s="88"/>
      <c r="G13" s="88"/>
      <c r="H13" s="88"/>
      <c r="I13" s="88"/>
      <c r="J13" s="89"/>
      <c r="K13" s="51"/>
    </row>
    <row r="14" spans="1:11" ht="123.75" customHeight="1" x14ac:dyDescent="0.2">
      <c r="A14" s="50">
        <v>2003</v>
      </c>
      <c r="B14" s="52" t="s">
        <v>121</v>
      </c>
      <c r="C14" s="88" t="s">
        <v>129</v>
      </c>
      <c r="D14" s="88"/>
      <c r="E14" s="88"/>
      <c r="F14" s="88"/>
      <c r="G14" s="88"/>
      <c r="H14" s="88"/>
      <c r="I14" s="88"/>
      <c r="J14" s="89"/>
      <c r="K14" s="51"/>
    </row>
    <row r="15" spans="1:11" ht="365.25" customHeight="1" x14ac:dyDescent="0.2">
      <c r="A15" s="53">
        <v>2008</v>
      </c>
      <c r="B15" s="52" t="s">
        <v>53</v>
      </c>
      <c r="C15" s="88" t="s">
        <v>122</v>
      </c>
      <c r="D15" s="88"/>
      <c r="E15" s="88"/>
      <c r="F15" s="88"/>
      <c r="G15" s="88"/>
      <c r="H15" s="88"/>
      <c r="I15" s="88"/>
      <c r="J15" s="89"/>
    </row>
    <row r="16" spans="1:11" s="54" customFormat="1" ht="207.75" customHeight="1" x14ac:dyDescent="0.2">
      <c r="A16" s="53">
        <v>2009</v>
      </c>
      <c r="B16" s="52" t="s">
        <v>123</v>
      </c>
      <c r="C16" s="77" t="s">
        <v>124</v>
      </c>
      <c r="D16" s="78"/>
      <c r="E16" s="78"/>
      <c r="F16" s="78"/>
      <c r="G16" s="78"/>
      <c r="H16" s="78"/>
      <c r="I16" s="78"/>
      <c r="J16" s="79"/>
    </row>
    <row r="17" spans="1:10" ht="43.5" customHeight="1" x14ac:dyDescent="0.2">
      <c r="A17" s="55">
        <v>2011</v>
      </c>
      <c r="B17" s="49" t="s">
        <v>50</v>
      </c>
      <c r="C17" s="77" t="s">
        <v>104</v>
      </c>
      <c r="D17" s="78"/>
      <c r="E17" s="78"/>
      <c r="F17" s="78"/>
      <c r="G17" s="78"/>
      <c r="H17" s="78"/>
      <c r="I17" s="78"/>
      <c r="J17" s="79"/>
    </row>
    <row r="18" spans="1:10" ht="82.5" customHeight="1" x14ac:dyDescent="0.2">
      <c r="A18" s="53">
        <v>2012</v>
      </c>
      <c r="B18" s="49" t="s">
        <v>111</v>
      </c>
      <c r="C18" s="77" t="s">
        <v>125</v>
      </c>
      <c r="D18" s="78"/>
      <c r="E18" s="78"/>
      <c r="F18" s="78"/>
      <c r="G18" s="78"/>
      <c r="H18" s="78"/>
      <c r="I18" s="78"/>
      <c r="J18" s="79"/>
    </row>
    <row r="19" spans="1:10" ht="81.75" customHeight="1" x14ac:dyDescent="0.2">
      <c r="A19" s="56">
        <v>2013</v>
      </c>
      <c r="B19" s="57" t="s">
        <v>111</v>
      </c>
      <c r="C19" s="80" t="s">
        <v>126</v>
      </c>
      <c r="D19" s="81"/>
      <c r="E19" s="81"/>
      <c r="F19" s="81"/>
      <c r="G19" s="81"/>
      <c r="H19" s="81"/>
      <c r="I19" s="81"/>
      <c r="J19" s="82"/>
    </row>
    <row r="20" spans="1:10" ht="31.5" customHeight="1" thickBot="1" x14ac:dyDescent="0.25">
      <c r="A20" s="58">
        <v>2015</v>
      </c>
      <c r="B20" s="59" t="s">
        <v>111</v>
      </c>
      <c r="C20" s="83" t="s">
        <v>112</v>
      </c>
      <c r="D20" s="84"/>
      <c r="E20" s="84"/>
      <c r="F20" s="84"/>
      <c r="G20" s="84"/>
      <c r="H20" s="84"/>
      <c r="I20" s="84"/>
      <c r="J20" s="85"/>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7720-FF11-49EC-834D-78EC664401BB}">
  <sheetPr>
    <pageSetUpPr fitToPage="1"/>
  </sheetPr>
  <dimension ref="A1:I64"/>
  <sheetViews>
    <sheetView zoomScaleNormal="100" workbookViewId="0"/>
  </sheetViews>
  <sheetFormatPr baseColWidth="10" defaultColWidth="11.42578125" defaultRowHeight="12.75" x14ac:dyDescent="0.2"/>
  <cols>
    <col min="1" max="1" width="42.42578125" style="72" customWidth="1"/>
    <col min="2" max="9" width="15.85546875" style="72" customWidth="1"/>
    <col min="10" max="16384" width="11.42578125" style="72"/>
  </cols>
  <sheetData>
    <row r="1" spans="1:9" ht="20.25" x14ac:dyDescent="0.3">
      <c r="A1" s="60" t="s">
        <v>0</v>
      </c>
    </row>
    <row r="2" spans="1:9" ht="18" x14ac:dyDescent="0.25">
      <c r="A2" s="61"/>
    </row>
    <row r="3" spans="1:9" x14ac:dyDescent="0.2">
      <c r="A3" s="72" t="s">
        <v>1</v>
      </c>
    </row>
    <row r="5" spans="1:9" ht="14.25" x14ac:dyDescent="0.2">
      <c r="A5" s="43" t="s">
        <v>54</v>
      </c>
    </row>
    <row r="6" spans="1:9" ht="13.5" thickBot="1" x14ac:dyDescent="0.25"/>
    <row r="7" spans="1:9" ht="53.25" customHeight="1" x14ac:dyDescent="0.2">
      <c r="A7" s="62" t="s">
        <v>55</v>
      </c>
      <c r="B7" s="104" t="s">
        <v>130</v>
      </c>
      <c r="C7" s="104"/>
      <c r="D7" s="104"/>
      <c r="E7" s="104"/>
      <c r="F7" s="104"/>
      <c r="G7" s="104"/>
      <c r="H7" s="104"/>
      <c r="I7" s="105"/>
    </row>
    <row r="8" spans="1:9" ht="14.25" customHeight="1" x14ac:dyDescent="0.2">
      <c r="A8" s="63"/>
      <c r="B8" s="90"/>
      <c r="C8" s="90"/>
      <c r="D8" s="90"/>
      <c r="E8" s="90"/>
      <c r="F8" s="90"/>
      <c r="G8" s="90"/>
      <c r="H8" s="90"/>
      <c r="I8" s="91"/>
    </row>
    <row r="9" spans="1:9" ht="14.25" customHeight="1" x14ac:dyDescent="0.2">
      <c r="A9" s="64" t="s">
        <v>5</v>
      </c>
      <c r="B9" s="92"/>
      <c r="C9" s="92"/>
      <c r="D9" s="92"/>
      <c r="E9" s="92"/>
      <c r="F9" s="92"/>
      <c r="G9" s="92"/>
      <c r="H9" s="92"/>
      <c r="I9" s="93"/>
    </row>
    <row r="10" spans="1:9" ht="54" customHeight="1" x14ac:dyDescent="0.2">
      <c r="A10" s="63" t="s">
        <v>6</v>
      </c>
      <c r="B10" s="90" t="s">
        <v>56</v>
      </c>
      <c r="C10" s="90"/>
      <c r="D10" s="90"/>
      <c r="E10" s="90"/>
      <c r="F10" s="90"/>
      <c r="G10" s="90"/>
      <c r="H10" s="90"/>
      <c r="I10" s="91"/>
    </row>
    <row r="11" spans="1:9" ht="36" customHeight="1" x14ac:dyDescent="0.2">
      <c r="A11" s="63" t="s">
        <v>128</v>
      </c>
      <c r="B11" s="106" t="s">
        <v>131</v>
      </c>
      <c r="C11" s="107"/>
      <c r="D11" s="107"/>
      <c r="E11" s="107"/>
      <c r="F11" s="107"/>
      <c r="G11" s="107"/>
      <c r="H11" s="107"/>
      <c r="I11" s="108"/>
    </row>
    <row r="12" spans="1:9" ht="44.25" customHeight="1" x14ac:dyDescent="0.2">
      <c r="A12" s="63" t="s">
        <v>7</v>
      </c>
      <c r="B12" s="90" t="s">
        <v>113</v>
      </c>
      <c r="C12" s="90"/>
      <c r="D12" s="90"/>
      <c r="E12" s="90"/>
      <c r="F12" s="90"/>
      <c r="G12" s="90"/>
      <c r="H12" s="90"/>
      <c r="I12" s="91"/>
    </row>
    <row r="13" spans="1:9" ht="119.25" customHeight="1" x14ac:dyDescent="0.2">
      <c r="A13" s="63" t="s">
        <v>8</v>
      </c>
      <c r="B13" s="90" t="s">
        <v>134</v>
      </c>
      <c r="C13" s="90"/>
      <c r="D13" s="90"/>
      <c r="E13" s="90"/>
      <c r="F13" s="90"/>
      <c r="G13" s="90"/>
      <c r="H13" s="90"/>
      <c r="I13" s="91"/>
    </row>
    <row r="14" spans="1:9" ht="68.25" customHeight="1" x14ac:dyDescent="0.2">
      <c r="A14" s="63" t="s">
        <v>109</v>
      </c>
      <c r="B14" s="109" t="s">
        <v>110</v>
      </c>
      <c r="C14" s="110"/>
      <c r="D14" s="110"/>
      <c r="E14" s="110"/>
      <c r="F14" s="110"/>
      <c r="G14" s="110"/>
      <c r="H14" s="110"/>
      <c r="I14" s="111"/>
    </row>
    <row r="15" spans="1:9" ht="68.25" customHeight="1" x14ac:dyDescent="0.2">
      <c r="A15" s="63" t="s">
        <v>133</v>
      </c>
      <c r="B15" s="109" t="s">
        <v>135</v>
      </c>
      <c r="C15" s="110"/>
      <c r="D15" s="110"/>
      <c r="E15" s="110"/>
      <c r="F15" s="110"/>
      <c r="G15" s="110"/>
      <c r="H15" s="110"/>
      <c r="I15" s="111"/>
    </row>
    <row r="16" spans="1:9" ht="150" customHeight="1" x14ac:dyDescent="0.2">
      <c r="A16" s="63" t="s">
        <v>9</v>
      </c>
      <c r="B16" s="102" t="s">
        <v>114</v>
      </c>
      <c r="C16" s="102"/>
      <c r="D16" s="102"/>
      <c r="E16" s="102"/>
      <c r="F16" s="102"/>
      <c r="G16" s="102"/>
      <c r="H16" s="102"/>
      <c r="I16" s="103"/>
    </row>
    <row r="17" spans="1:9" ht="29.25" customHeight="1" x14ac:dyDescent="0.2">
      <c r="A17" s="63" t="s">
        <v>10</v>
      </c>
      <c r="B17" s="90" t="s">
        <v>115</v>
      </c>
      <c r="C17" s="90"/>
      <c r="D17" s="90"/>
      <c r="E17" s="90"/>
      <c r="F17" s="90"/>
      <c r="G17" s="90"/>
      <c r="H17" s="90"/>
      <c r="I17" s="91"/>
    </row>
    <row r="18" spans="1:9" ht="29.25" customHeight="1" x14ac:dyDescent="0.2">
      <c r="A18" s="63" t="s">
        <v>11</v>
      </c>
      <c r="B18" s="102" t="s">
        <v>116</v>
      </c>
      <c r="C18" s="102"/>
      <c r="D18" s="102"/>
      <c r="E18" s="102"/>
      <c r="F18" s="102"/>
      <c r="G18" s="102"/>
      <c r="H18" s="102"/>
      <c r="I18" s="103"/>
    </row>
    <row r="19" spans="1:9" ht="116.25" customHeight="1" x14ac:dyDescent="0.2">
      <c r="A19" s="63" t="s">
        <v>12</v>
      </c>
      <c r="B19" s="102" t="s">
        <v>117</v>
      </c>
      <c r="C19" s="102"/>
      <c r="D19" s="102"/>
      <c r="E19" s="102"/>
      <c r="F19" s="102"/>
      <c r="G19" s="102"/>
      <c r="H19" s="102"/>
      <c r="I19" s="103"/>
    </row>
    <row r="20" spans="1:9" s="65" customFormat="1" ht="45.75" customHeight="1" x14ac:dyDescent="0.2">
      <c r="A20" s="63" t="s">
        <v>57</v>
      </c>
      <c r="B20" s="90" t="s">
        <v>58</v>
      </c>
      <c r="C20" s="90"/>
      <c r="D20" s="90"/>
      <c r="E20" s="90"/>
      <c r="F20" s="90"/>
      <c r="G20" s="90"/>
      <c r="H20" s="90"/>
      <c r="I20" s="91"/>
    </row>
    <row r="21" spans="1:9" ht="124.5" customHeight="1" x14ac:dyDescent="0.2">
      <c r="A21" s="63" t="s">
        <v>14</v>
      </c>
      <c r="B21" s="102" t="s">
        <v>118</v>
      </c>
      <c r="C21" s="102"/>
      <c r="D21" s="102"/>
      <c r="E21" s="102"/>
      <c r="F21" s="102"/>
      <c r="G21" s="102"/>
      <c r="H21" s="102"/>
      <c r="I21" s="103"/>
    </row>
    <row r="22" spans="1:9" ht="270" customHeight="1" x14ac:dyDescent="0.2">
      <c r="A22" s="63" t="s">
        <v>15</v>
      </c>
      <c r="B22" s="90" t="s">
        <v>136</v>
      </c>
      <c r="C22" s="90"/>
      <c r="D22" s="90"/>
      <c r="E22" s="90"/>
      <c r="F22" s="90"/>
      <c r="G22" s="90"/>
      <c r="H22" s="90"/>
      <c r="I22" s="91"/>
    </row>
    <row r="23" spans="1:9" ht="18" customHeight="1" x14ac:dyDescent="0.2">
      <c r="A23" s="63" t="s">
        <v>59</v>
      </c>
      <c r="B23" s="90" t="s">
        <v>60</v>
      </c>
      <c r="C23" s="90"/>
      <c r="D23" s="90"/>
      <c r="E23" s="90"/>
      <c r="F23" s="90"/>
      <c r="G23" s="90"/>
      <c r="H23" s="90"/>
      <c r="I23" s="91"/>
    </row>
    <row r="24" spans="1:9" ht="66.75" customHeight="1" x14ac:dyDescent="0.2">
      <c r="A24" s="63" t="s">
        <v>17</v>
      </c>
      <c r="B24" s="90" t="s">
        <v>61</v>
      </c>
      <c r="C24" s="90"/>
      <c r="D24" s="90"/>
      <c r="E24" s="90"/>
      <c r="F24" s="90"/>
      <c r="G24" s="90"/>
      <c r="H24" s="90"/>
      <c r="I24" s="91"/>
    </row>
    <row r="25" spans="1:9" ht="43.5" customHeight="1" x14ac:dyDescent="0.2">
      <c r="A25" s="63" t="s">
        <v>62</v>
      </c>
      <c r="B25" s="90" t="s">
        <v>63</v>
      </c>
      <c r="C25" s="90"/>
      <c r="D25" s="90"/>
      <c r="E25" s="90"/>
      <c r="F25" s="90"/>
      <c r="G25" s="90"/>
      <c r="H25" s="90"/>
      <c r="I25" s="91"/>
    </row>
    <row r="26" spans="1:9" ht="43.5" customHeight="1" x14ac:dyDescent="0.2">
      <c r="A26" s="63" t="s">
        <v>19</v>
      </c>
      <c r="B26" s="90" t="s">
        <v>64</v>
      </c>
      <c r="C26" s="90"/>
      <c r="D26" s="90"/>
      <c r="E26" s="90"/>
      <c r="F26" s="90"/>
      <c r="G26" s="90"/>
      <c r="H26" s="90"/>
      <c r="I26" s="91"/>
    </row>
    <row r="27" spans="1:9" ht="70.5" customHeight="1" x14ac:dyDescent="0.2">
      <c r="A27" s="63" t="s">
        <v>20</v>
      </c>
      <c r="B27" s="90" t="s">
        <v>65</v>
      </c>
      <c r="C27" s="90"/>
      <c r="D27" s="90"/>
      <c r="E27" s="90"/>
      <c r="F27" s="90"/>
      <c r="G27" s="90"/>
      <c r="H27" s="90"/>
      <c r="I27" s="91"/>
    </row>
    <row r="28" spans="1:9" ht="43.5" customHeight="1" x14ac:dyDescent="0.2">
      <c r="A28" s="63" t="s">
        <v>21</v>
      </c>
      <c r="B28" s="90" t="s">
        <v>66</v>
      </c>
      <c r="C28" s="90"/>
      <c r="D28" s="90"/>
      <c r="E28" s="90"/>
      <c r="F28" s="90"/>
      <c r="G28" s="90"/>
      <c r="H28" s="90"/>
      <c r="I28" s="91"/>
    </row>
    <row r="29" spans="1:9" ht="18.75" customHeight="1" x14ac:dyDescent="0.2">
      <c r="A29" s="64" t="s">
        <v>23</v>
      </c>
      <c r="B29" s="92" t="s">
        <v>67</v>
      </c>
      <c r="C29" s="92"/>
      <c r="D29" s="92"/>
      <c r="E29" s="92"/>
      <c r="F29" s="92"/>
      <c r="G29" s="92"/>
      <c r="H29" s="92"/>
      <c r="I29" s="93"/>
    </row>
    <row r="30" spans="1:9" ht="14.25" customHeight="1" x14ac:dyDescent="0.2">
      <c r="A30" s="63"/>
      <c r="B30" s="90"/>
      <c r="C30" s="90"/>
      <c r="D30" s="90"/>
      <c r="E30" s="90"/>
      <c r="F30" s="90"/>
      <c r="G30" s="90"/>
      <c r="H30" s="90"/>
      <c r="I30" s="91"/>
    </row>
    <row r="31" spans="1:9" ht="69.75" customHeight="1" x14ac:dyDescent="0.2">
      <c r="A31" s="63" t="s">
        <v>70</v>
      </c>
      <c r="B31" s="90" t="s">
        <v>71</v>
      </c>
      <c r="C31" s="90"/>
      <c r="D31" s="90"/>
      <c r="E31" s="90"/>
      <c r="F31" s="90"/>
      <c r="G31" s="90"/>
      <c r="H31" s="90"/>
      <c r="I31" s="91"/>
    </row>
    <row r="32" spans="1:9" ht="33" customHeight="1" x14ac:dyDescent="0.2">
      <c r="A32" s="63" t="s">
        <v>26</v>
      </c>
      <c r="B32" s="90" t="s">
        <v>72</v>
      </c>
      <c r="C32" s="90"/>
      <c r="D32" s="90"/>
      <c r="E32" s="90"/>
      <c r="F32" s="90"/>
      <c r="G32" s="90"/>
      <c r="H32" s="90"/>
      <c r="I32" s="91"/>
    </row>
    <row r="33" spans="1:9" ht="15" customHeight="1" x14ac:dyDescent="0.2">
      <c r="A33" s="63" t="s">
        <v>27</v>
      </c>
      <c r="B33" s="90" t="s">
        <v>73</v>
      </c>
      <c r="C33" s="90"/>
      <c r="D33" s="90"/>
      <c r="E33" s="90"/>
      <c r="F33" s="90"/>
      <c r="G33" s="90"/>
      <c r="H33" s="90"/>
      <c r="I33" s="91"/>
    </row>
    <row r="34" spans="1:9" ht="30.75" customHeight="1" x14ac:dyDescent="0.2">
      <c r="A34" s="63" t="s">
        <v>28</v>
      </c>
      <c r="B34" s="90" t="s">
        <v>74</v>
      </c>
      <c r="C34" s="90"/>
      <c r="D34" s="90"/>
      <c r="E34" s="90"/>
      <c r="F34" s="90"/>
      <c r="G34" s="90"/>
      <c r="H34" s="90"/>
      <c r="I34" s="91"/>
    </row>
    <row r="35" spans="1:9" ht="14.25" customHeight="1" x14ac:dyDescent="0.2">
      <c r="A35" s="63"/>
      <c r="B35" s="90"/>
      <c r="C35" s="90"/>
      <c r="D35" s="90"/>
      <c r="E35" s="90"/>
      <c r="F35" s="90"/>
      <c r="G35" s="90"/>
      <c r="H35" s="90"/>
      <c r="I35" s="91"/>
    </row>
    <row r="36" spans="1:9" ht="29.25" customHeight="1" x14ac:dyDescent="0.2">
      <c r="A36" s="64" t="s">
        <v>75</v>
      </c>
      <c r="B36" s="92" t="s">
        <v>76</v>
      </c>
      <c r="C36" s="92"/>
      <c r="D36" s="92"/>
      <c r="E36" s="92"/>
      <c r="F36" s="92"/>
      <c r="G36" s="92"/>
      <c r="H36" s="92"/>
      <c r="I36" s="93"/>
    </row>
    <row r="37" spans="1:9" ht="15" customHeight="1" x14ac:dyDescent="0.2">
      <c r="A37" s="64"/>
      <c r="B37" s="92"/>
      <c r="C37" s="92"/>
      <c r="D37" s="92"/>
      <c r="E37" s="92"/>
      <c r="F37" s="92"/>
      <c r="G37" s="92"/>
      <c r="H37" s="92"/>
      <c r="I37" s="93"/>
    </row>
    <row r="38" spans="1:9" ht="15" customHeight="1" x14ac:dyDescent="0.2">
      <c r="A38" s="63" t="s">
        <v>29</v>
      </c>
      <c r="B38" s="92"/>
      <c r="C38" s="92"/>
      <c r="D38" s="92"/>
      <c r="E38" s="92"/>
      <c r="F38" s="92"/>
      <c r="G38" s="92"/>
      <c r="H38" s="92"/>
      <c r="I38" s="93"/>
    </row>
    <row r="39" spans="1:9" s="65" customFormat="1" ht="112.5" customHeight="1" x14ac:dyDescent="0.2">
      <c r="A39" s="63" t="s">
        <v>30</v>
      </c>
      <c r="B39" s="92" t="s">
        <v>77</v>
      </c>
      <c r="C39" s="92"/>
      <c r="D39" s="92"/>
      <c r="E39" s="92"/>
      <c r="F39" s="92"/>
      <c r="G39" s="92"/>
      <c r="H39" s="92"/>
      <c r="I39" s="93"/>
    </row>
    <row r="40" spans="1:9" s="65" customFormat="1" ht="33.75" customHeight="1" x14ac:dyDescent="0.2">
      <c r="A40" s="63" t="s">
        <v>31</v>
      </c>
      <c r="B40" s="92" t="s">
        <v>78</v>
      </c>
      <c r="C40" s="92"/>
      <c r="D40" s="92"/>
      <c r="E40" s="92"/>
      <c r="F40" s="92"/>
      <c r="G40" s="92"/>
      <c r="H40" s="92"/>
      <c r="I40" s="93"/>
    </row>
    <row r="41" spans="1:9" ht="17.25" customHeight="1" x14ac:dyDescent="0.2">
      <c r="A41" s="63" t="s">
        <v>32</v>
      </c>
      <c r="B41" s="92" t="s">
        <v>79</v>
      </c>
      <c r="C41" s="92"/>
      <c r="D41" s="92"/>
      <c r="E41" s="92"/>
      <c r="F41" s="92"/>
      <c r="G41" s="92"/>
      <c r="H41" s="92"/>
      <c r="I41" s="93"/>
    </row>
    <row r="42" spans="1:9" ht="18.75" customHeight="1" x14ac:dyDescent="0.2">
      <c r="A42" s="63" t="s">
        <v>33</v>
      </c>
      <c r="B42" s="92" t="s">
        <v>80</v>
      </c>
      <c r="C42" s="92"/>
      <c r="D42" s="92"/>
      <c r="E42" s="92"/>
      <c r="F42" s="92"/>
      <c r="G42" s="92"/>
      <c r="H42" s="92"/>
      <c r="I42" s="93"/>
    </row>
    <row r="43" spans="1:9" ht="32.25" customHeight="1" x14ac:dyDescent="0.2">
      <c r="A43" s="63" t="s">
        <v>34</v>
      </c>
      <c r="B43" s="92" t="s">
        <v>81</v>
      </c>
      <c r="C43" s="92"/>
      <c r="D43" s="92"/>
      <c r="E43" s="92"/>
      <c r="F43" s="92"/>
      <c r="G43" s="92"/>
      <c r="H43" s="92"/>
      <c r="I43" s="93"/>
    </row>
    <row r="44" spans="1:9" ht="18.75" customHeight="1" x14ac:dyDescent="0.2">
      <c r="A44" s="63" t="s">
        <v>35</v>
      </c>
      <c r="B44" s="92" t="s">
        <v>82</v>
      </c>
      <c r="C44" s="92"/>
      <c r="D44" s="92"/>
      <c r="E44" s="92"/>
      <c r="F44" s="92"/>
      <c r="G44" s="92"/>
      <c r="H44" s="92"/>
      <c r="I44" s="93"/>
    </row>
    <row r="45" spans="1:9" ht="16.5" customHeight="1" x14ac:dyDescent="0.2">
      <c r="A45" s="63" t="s">
        <v>36</v>
      </c>
      <c r="B45" s="90" t="s">
        <v>83</v>
      </c>
      <c r="C45" s="90"/>
      <c r="D45" s="90"/>
      <c r="E45" s="90"/>
      <c r="F45" s="90"/>
      <c r="G45" s="90"/>
      <c r="H45" s="90"/>
      <c r="I45" s="91"/>
    </row>
    <row r="46" spans="1:9" ht="17.25" customHeight="1" x14ac:dyDescent="0.2">
      <c r="A46" s="63" t="s">
        <v>37</v>
      </c>
      <c r="B46" s="92" t="s">
        <v>84</v>
      </c>
      <c r="C46" s="92"/>
      <c r="D46" s="92"/>
      <c r="E46" s="92"/>
      <c r="F46" s="92"/>
      <c r="G46" s="92"/>
      <c r="H46" s="92"/>
      <c r="I46" s="93"/>
    </row>
    <row r="47" spans="1:9" ht="16.5" customHeight="1" x14ac:dyDescent="0.2">
      <c r="A47" s="64" t="s">
        <v>38</v>
      </c>
      <c r="B47" s="92" t="s">
        <v>85</v>
      </c>
      <c r="C47" s="92"/>
      <c r="D47" s="92"/>
      <c r="E47" s="92"/>
      <c r="F47" s="92"/>
      <c r="G47" s="92"/>
      <c r="H47" s="92"/>
      <c r="I47" s="93"/>
    </row>
    <row r="48" spans="1:9" ht="16.5" customHeight="1" x14ac:dyDescent="0.2">
      <c r="A48" s="63" t="s">
        <v>39</v>
      </c>
      <c r="B48" s="92" t="s">
        <v>86</v>
      </c>
      <c r="C48" s="92"/>
      <c r="D48" s="92"/>
      <c r="E48" s="92"/>
      <c r="F48" s="92"/>
      <c r="G48" s="92"/>
      <c r="H48" s="92"/>
      <c r="I48" s="93"/>
    </row>
    <row r="49" spans="1:9" x14ac:dyDescent="0.2">
      <c r="A49" s="66"/>
      <c r="B49" s="96"/>
      <c r="C49" s="97"/>
      <c r="D49" s="97"/>
      <c r="E49" s="97"/>
      <c r="F49" s="97"/>
      <c r="G49" s="97"/>
      <c r="H49" s="97"/>
      <c r="I49" s="98"/>
    </row>
    <row r="50" spans="1:9" x14ac:dyDescent="0.2">
      <c r="A50" s="64" t="s">
        <v>91</v>
      </c>
      <c r="B50" s="96"/>
      <c r="C50" s="97"/>
      <c r="D50" s="97"/>
      <c r="E50" s="97"/>
      <c r="F50" s="97"/>
      <c r="G50" s="97"/>
      <c r="H50" s="97"/>
      <c r="I50" s="98"/>
    </row>
    <row r="51" spans="1:9" ht="25.5" customHeight="1" x14ac:dyDescent="0.2">
      <c r="A51" s="64" t="s">
        <v>40</v>
      </c>
      <c r="B51" s="92" t="s">
        <v>108</v>
      </c>
      <c r="C51" s="92"/>
      <c r="D51" s="92"/>
      <c r="E51" s="92"/>
      <c r="F51" s="92"/>
      <c r="G51" s="92"/>
      <c r="H51" s="92"/>
      <c r="I51" s="93"/>
    </row>
    <row r="52" spans="1:9" ht="19.5" customHeight="1" x14ac:dyDescent="0.2">
      <c r="A52" s="63" t="s">
        <v>68</v>
      </c>
      <c r="B52" s="90" t="s">
        <v>69</v>
      </c>
      <c r="C52" s="90"/>
      <c r="D52" s="90"/>
      <c r="E52" s="90"/>
      <c r="F52" s="90"/>
      <c r="G52" s="90"/>
      <c r="H52" s="90"/>
      <c r="I52" s="91"/>
    </row>
    <row r="53" spans="1:9" s="73" customFormat="1" ht="40.5" customHeight="1" x14ac:dyDescent="0.2">
      <c r="A53" s="67" t="s">
        <v>92</v>
      </c>
      <c r="B53" s="99" t="s">
        <v>98</v>
      </c>
      <c r="C53" s="100"/>
      <c r="D53" s="100"/>
      <c r="E53" s="100"/>
      <c r="F53" s="100"/>
      <c r="G53" s="100"/>
      <c r="H53" s="100"/>
      <c r="I53" s="101"/>
    </row>
    <row r="54" spans="1:9" ht="18" customHeight="1" x14ac:dyDescent="0.2">
      <c r="A54" s="67" t="s">
        <v>93</v>
      </c>
      <c r="B54" s="80" t="s">
        <v>99</v>
      </c>
      <c r="C54" s="81"/>
      <c r="D54" s="81"/>
      <c r="E54" s="81"/>
      <c r="F54" s="81"/>
      <c r="G54" s="81"/>
      <c r="H54" s="81"/>
      <c r="I54" s="82"/>
    </row>
    <row r="55" spans="1:9" ht="18" customHeight="1" x14ac:dyDescent="0.2">
      <c r="A55" s="67" t="s">
        <v>94</v>
      </c>
      <c r="B55" s="80" t="s">
        <v>100</v>
      </c>
      <c r="C55" s="81"/>
      <c r="D55" s="81"/>
      <c r="E55" s="81"/>
      <c r="F55" s="81"/>
      <c r="G55" s="81"/>
      <c r="H55" s="81"/>
      <c r="I55" s="82"/>
    </row>
    <row r="56" spans="1:9" ht="33" customHeight="1" x14ac:dyDescent="0.2">
      <c r="A56" s="67" t="s">
        <v>95</v>
      </c>
      <c r="B56" s="80" t="s">
        <v>101</v>
      </c>
      <c r="C56" s="81"/>
      <c r="D56" s="81"/>
      <c r="E56" s="81"/>
      <c r="F56" s="81"/>
      <c r="G56" s="81"/>
      <c r="H56" s="81"/>
      <c r="I56" s="82"/>
    </row>
    <row r="57" spans="1:9" ht="33" customHeight="1" x14ac:dyDescent="0.2">
      <c r="A57" s="67" t="s">
        <v>96</v>
      </c>
      <c r="B57" s="80" t="s">
        <v>102</v>
      </c>
      <c r="C57" s="81"/>
      <c r="D57" s="81"/>
      <c r="E57" s="81"/>
      <c r="F57" s="81"/>
      <c r="G57" s="81"/>
      <c r="H57" s="81"/>
      <c r="I57" s="82"/>
    </row>
    <row r="58" spans="1:9" ht="29.25" customHeight="1" x14ac:dyDescent="0.2">
      <c r="A58" s="67" t="s">
        <v>97</v>
      </c>
      <c r="B58" s="80" t="s">
        <v>103</v>
      </c>
      <c r="C58" s="81"/>
      <c r="D58" s="81"/>
      <c r="E58" s="81"/>
      <c r="F58" s="81"/>
      <c r="G58" s="81"/>
      <c r="H58" s="81"/>
      <c r="I58" s="82"/>
    </row>
    <row r="59" spans="1:9" ht="14.25" customHeight="1" x14ac:dyDescent="0.2">
      <c r="A59" s="63"/>
      <c r="B59" s="92"/>
      <c r="C59" s="92"/>
      <c r="D59" s="92"/>
      <c r="E59" s="92"/>
      <c r="F59" s="92"/>
      <c r="G59" s="92"/>
      <c r="H59" s="92"/>
      <c r="I59" s="93"/>
    </row>
    <row r="60" spans="1:9" ht="168" customHeight="1" x14ac:dyDescent="0.2">
      <c r="A60" s="63" t="s">
        <v>87</v>
      </c>
      <c r="B60" s="92" t="s">
        <v>119</v>
      </c>
      <c r="C60" s="92"/>
      <c r="D60" s="92"/>
      <c r="E60" s="92"/>
      <c r="F60" s="92"/>
      <c r="G60" s="92"/>
      <c r="H60" s="92"/>
      <c r="I60" s="93"/>
    </row>
    <row r="61" spans="1:9" ht="14.25" customHeight="1" x14ac:dyDescent="0.2">
      <c r="A61" s="68"/>
      <c r="B61" s="90"/>
      <c r="C61" s="90"/>
      <c r="D61" s="90"/>
      <c r="E61" s="90"/>
      <c r="F61" s="90"/>
      <c r="G61" s="90"/>
      <c r="H61" s="90"/>
      <c r="I61" s="91"/>
    </row>
    <row r="62" spans="1:9" ht="31.5" customHeight="1" x14ac:dyDescent="0.2">
      <c r="A62" s="64" t="s">
        <v>42</v>
      </c>
      <c r="B62" s="92" t="s">
        <v>88</v>
      </c>
      <c r="C62" s="92"/>
      <c r="D62" s="92"/>
      <c r="E62" s="92"/>
      <c r="F62" s="92"/>
      <c r="G62" s="92"/>
      <c r="H62" s="92"/>
      <c r="I62" s="93"/>
    </row>
    <row r="63" spans="1:9" ht="29.25" customHeight="1" thickBot="1" x14ac:dyDescent="0.25">
      <c r="A63" s="69" t="s">
        <v>43</v>
      </c>
      <c r="B63" s="94" t="s">
        <v>89</v>
      </c>
      <c r="C63" s="94"/>
      <c r="D63" s="94"/>
      <c r="E63" s="94"/>
      <c r="F63" s="94"/>
      <c r="G63" s="94"/>
      <c r="H63" s="94"/>
      <c r="I63" s="95"/>
    </row>
    <row r="64" spans="1:9" x14ac:dyDescent="0.2">
      <c r="A64" s="70"/>
    </row>
  </sheetData>
  <mergeCells count="57">
    <mergeCell ref="B18:I18"/>
    <mergeCell ref="B7:I7"/>
    <mergeCell ref="B8:I8"/>
    <mergeCell ref="B9:I9"/>
    <mergeCell ref="B10:I10"/>
    <mergeCell ref="B11:I11"/>
    <mergeCell ref="B12:I12"/>
    <mergeCell ref="B13:I13"/>
    <mergeCell ref="B14:I14"/>
    <mergeCell ref="B15:I15"/>
    <mergeCell ref="B16:I16"/>
    <mergeCell ref="B17:I17"/>
    <mergeCell ref="B30:I30"/>
    <mergeCell ref="B19:I19"/>
    <mergeCell ref="B20:I20"/>
    <mergeCell ref="B21:I21"/>
    <mergeCell ref="B22:I22"/>
    <mergeCell ref="B23:I23"/>
    <mergeCell ref="B24:I24"/>
    <mergeCell ref="B25:I25"/>
    <mergeCell ref="B26:I26"/>
    <mergeCell ref="B27:I27"/>
    <mergeCell ref="B28:I28"/>
    <mergeCell ref="B29:I29"/>
    <mergeCell ref="B42:I42"/>
    <mergeCell ref="B31:I31"/>
    <mergeCell ref="B32:I32"/>
    <mergeCell ref="B33:I33"/>
    <mergeCell ref="B34:I34"/>
    <mergeCell ref="B35:I35"/>
    <mergeCell ref="B36:I36"/>
    <mergeCell ref="B37:I37"/>
    <mergeCell ref="B38:I38"/>
    <mergeCell ref="B39:I39"/>
    <mergeCell ref="B40:I40"/>
    <mergeCell ref="B41:I41"/>
    <mergeCell ref="B54:I54"/>
    <mergeCell ref="B43:I43"/>
    <mergeCell ref="B44:I44"/>
    <mergeCell ref="B45:I45"/>
    <mergeCell ref="B46:I46"/>
    <mergeCell ref="B47:I47"/>
    <mergeCell ref="B48:I48"/>
    <mergeCell ref="B49:I49"/>
    <mergeCell ref="B50:I50"/>
    <mergeCell ref="B51:I51"/>
    <mergeCell ref="B52:I52"/>
    <mergeCell ref="B53:I53"/>
    <mergeCell ref="B61:I61"/>
    <mergeCell ref="B62:I62"/>
    <mergeCell ref="B63:I63"/>
    <mergeCell ref="B55:I55"/>
    <mergeCell ref="B56:I56"/>
    <mergeCell ref="B57:I57"/>
    <mergeCell ref="B58:I58"/>
    <mergeCell ref="B59:I59"/>
    <mergeCell ref="B60:I60"/>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Pelagiske fiskerier, kyst</vt:lpstr>
      <vt:lpstr>Pelagiske fiskerier, hav</vt:lpstr>
      <vt:lpstr>Merknader - metodiske endringer</vt:lpstr>
      <vt:lpstr>Definisjoner</vt:lpstr>
      <vt:lpstr>'Pelagiske fiskerier, hav'!Utskriftstitler</vt:lpstr>
      <vt:lpstr>'Pelagiske fiskerier, kyst'!Utskriftstitler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toaas</dc:creator>
  <cp:lastModifiedBy>Ingvill Hægland Horvei</cp:lastModifiedBy>
  <cp:lastPrinted>2015-11-25T13:35:30Z</cp:lastPrinted>
  <dcterms:created xsi:type="dcterms:W3CDTF">2011-01-24T12:59:47Z</dcterms:created>
  <dcterms:modified xsi:type="dcterms:W3CDTF">2024-11-28T09:37:51Z</dcterms:modified>
</cp:coreProperties>
</file>