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K:\FO-Forvaltningsdivisjonen\FASS Statistikkseksjonen\1.5 Lønnsomhet fiskeflåten\14 Historiske tidsserier\Bedriftsokonomisk\9_Storrelsesgrupper\"/>
    </mc:Choice>
  </mc:AlternateContent>
  <xr:revisionPtr revIDLastSave="0" documentId="13_ncr:1_{0C47AB81-7AC0-43D8-A911-BD8341FD73AF}" xr6:coauthVersionLast="47" xr6:coauthVersionMax="47" xr10:uidLastSave="{00000000-0000-0000-0000-000000000000}"/>
  <bookViews>
    <workbookView xWindow="-120" yWindow="-120" windowWidth="29040" windowHeight="15840" xr2:uid="{00000000-000D-0000-FFFF-FFFF00000000}"/>
  </bookViews>
  <sheets>
    <sheet name="Lengde &lt; 11 m st.l" sheetId="2" r:id="rId1"/>
    <sheet name="Lengde 11-27,9 m st.l" sheetId="12" r:id="rId2"/>
    <sheet name="Lengde 28 m st.l og over" sheetId="15" r:id="rId3"/>
    <sheet name="Merknader - metodiske endringer" sheetId="22" r:id="rId4"/>
    <sheet name="Definisjoner" sheetId="23" r:id="rId5"/>
  </sheets>
  <definedNames>
    <definedName name="_xlnm.Print_Titles" localSheetId="0">'Lengde &lt; 11 m st.l'!$A:$A</definedName>
    <definedName name="_xlnm.Print_Titles" localSheetId="1">'Lengde 11-27,9 m st.l'!$A:$A</definedName>
    <definedName name="_xlnm.Print_Titles" localSheetId="2">'Lengde 28 m st.l og over'!$A:$A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59" i="15" l="1"/>
  <c r="Q38" i="15"/>
  <c r="Q64" i="15" s="1"/>
  <c r="Q36" i="15"/>
  <c r="Q66" i="15"/>
  <c r="Q70" i="15"/>
  <c r="Q68" i="15"/>
  <c r="Q43" i="15"/>
  <c r="Q63" i="12"/>
  <c r="Q64" i="12"/>
  <c r="Q65" i="12"/>
  <c r="Q66" i="12"/>
  <c r="Q67" i="12"/>
  <c r="Q68" i="12"/>
  <c r="Q69" i="12"/>
  <c r="Q70" i="12"/>
  <c r="Q59" i="12"/>
  <c r="Q45" i="12"/>
  <c r="Q43" i="12"/>
  <c r="Q38" i="12"/>
  <c r="Q36" i="12"/>
  <c r="Q63" i="2"/>
  <c r="Q64" i="2"/>
  <c r="Q65" i="2"/>
  <c r="Q66" i="2"/>
  <c r="Q67" i="2"/>
  <c r="Q68" i="2"/>
  <c r="Q69" i="2"/>
  <c r="Q70" i="2"/>
  <c r="Q59" i="2"/>
  <c r="Q45" i="2"/>
  <c r="Q43" i="2"/>
  <c r="Q38" i="2"/>
  <c r="Q36" i="2"/>
  <c r="P36" i="12"/>
  <c r="P38" i="12" s="1"/>
  <c r="P43" i="12"/>
  <c r="P59" i="12"/>
  <c r="P69" i="12" s="1"/>
  <c r="P66" i="12"/>
  <c r="P70" i="12"/>
  <c r="P36" i="15"/>
  <c r="P38" i="15" s="1"/>
  <c r="P43" i="15"/>
  <c r="P59" i="15"/>
  <c r="P69" i="15" s="1"/>
  <c r="P66" i="15"/>
  <c r="P70" i="15"/>
  <c r="P36" i="2"/>
  <c r="P38" i="2" s="1"/>
  <c r="P43" i="2"/>
  <c r="P59" i="2"/>
  <c r="P67" i="2" s="1"/>
  <c r="P66" i="2"/>
  <c r="P70" i="2"/>
  <c r="O36" i="15"/>
  <c r="O38" i="15" s="1"/>
  <c r="O43" i="15"/>
  <c r="O59" i="15"/>
  <c r="O67" i="15" s="1"/>
  <c r="O66" i="15"/>
  <c r="O70" i="15"/>
  <c r="O36" i="12"/>
  <c r="O38" i="12" s="1"/>
  <c r="O43" i="12"/>
  <c r="O59" i="12"/>
  <c r="O68" i="12" s="1"/>
  <c r="O66" i="12"/>
  <c r="O70" i="12"/>
  <c r="O36" i="2"/>
  <c r="O38" i="2" s="1"/>
  <c r="O43" i="2"/>
  <c r="O59" i="2"/>
  <c r="O68" i="2" s="1"/>
  <c r="O66" i="2"/>
  <c r="O70" i="2"/>
  <c r="Q67" i="15" l="1"/>
  <c r="Q69" i="15"/>
  <c r="Q45" i="15"/>
  <c r="P68" i="12"/>
  <c r="P67" i="12"/>
  <c r="P69" i="2"/>
  <c r="P68" i="2"/>
  <c r="P45" i="12"/>
  <c r="P63" i="12" s="1"/>
  <c r="P64" i="15"/>
  <c r="P45" i="15"/>
  <c r="P45" i="2"/>
  <c r="P64" i="2"/>
  <c r="P65" i="12"/>
  <c r="P68" i="15"/>
  <c r="P67" i="15"/>
  <c r="P64" i="12"/>
  <c r="O67" i="12"/>
  <c r="O67" i="2"/>
  <c r="O45" i="15"/>
  <c r="O64" i="15"/>
  <c r="O69" i="15"/>
  <c r="O68" i="15"/>
  <c r="O45" i="12"/>
  <c r="O64" i="12"/>
  <c r="O69" i="12"/>
  <c r="O45" i="2"/>
  <c r="O64" i="2"/>
  <c r="O69" i="2"/>
  <c r="N70" i="15"/>
  <c r="N66" i="15"/>
  <c r="N59" i="15"/>
  <c r="N69" i="15" s="1"/>
  <c r="N43" i="15"/>
  <c r="N36" i="15"/>
  <c r="N38" i="15" s="1"/>
  <c r="N70" i="12"/>
  <c r="N66" i="12"/>
  <c r="N59" i="12"/>
  <c r="N68" i="12" s="1"/>
  <c r="N43" i="12"/>
  <c r="N36" i="12"/>
  <c r="N38" i="12" s="1"/>
  <c r="N70" i="2"/>
  <c r="N66" i="2"/>
  <c r="N59" i="2"/>
  <c r="N68" i="2" s="1"/>
  <c r="N43" i="2"/>
  <c r="N36" i="2"/>
  <c r="N38" i="2" s="1"/>
  <c r="Q63" i="15" l="1"/>
  <c r="Q65" i="15"/>
  <c r="P65" i="2"/>
  <c r="P63" i="2"/>
  <c r="P63" i="15"/>
  <c r="P65" i="15"/>
  <c r="O65" i="15"/>
  <c r="O63" i="15"/>
  <c r="O63" i="12"/>
  <c r="O65" i="12"/>
  <c r="O63" i="2"/>
  <c r="O65" i="2"/>
  <c r="N45" i="15"/>
  <c r="N64" i="15"/>
  <c r="N68" i="15"/>
  <c r="N67" i="15"/>
  <c r="N69" i="12"/>
  <c r="N64" i="12"/>
  <c r="N45" i="12"/>
  <c r="N67" i="12"/>
  <c r="N69" i="2"/>
  <c r="N67" i="2"/>
  <c r="N64" i="2"/>
  <c r="N45" i="2"/>
  <c r="M36" i="15"/>
  <c r="M38" i="15" s="1"/>
  <c r="M43" i="15"/>
  <c r="M59" i="15"/>
  <c r="M68" i="15" s="1"/>
  <c r="M66" i="15"/>
  <c r="M70" i="15"/>
  <c r="M36" i="12"/>
  <c r="M38" i="12" s="1"/>
  <c r="M43" i="12"/>
  <c r="M59" i="12"/>
  <c r="M68" i="12" s="1"/>
  <c r="M66" i="12"/>
  <c r="M70" i="12"/>
  <c r="M36" i="2"/>
  <c r="M38" i="2" s="1"/>
  <c r="M43" i="2"/>
  <c r="M59" i="2"/>
  <c r="M67" i="2" s="1"/>
  <c r="M66" i="2"/>
  <c r="M70" i="2"/>
  <c r="M69" i="2" l="1"/>
  <c r="M68" i="2"/>
  <c r="N63" i="15"/>
  <c r="N65" i="15"/>
  <c r="N65" i="12"/>
  <c r="N63" i="12"/>
  <c r="N65" i="2"/>
  <c r="N63" i="2"/>
  <c r="M69" i="15"/>
  <c r="M67" i="15"/>
  <c r="M45" i="15"/>
  <c r="M63" i="15" s="1"/>
  <c r="M64" i="15"/>
  <c r="M69" i="12"/>
  <c r="M67" i="12"/>
  <c r="M45" i="12"/>
  <c r="M63" i="12" s="1"/>
  <c r="M64" i="12"/>
  <c r="M45" i="2"/>
  <c r="M63" i="2" s="1"/>
  <c r="M65" i="2"/>
  <c r="M64" i="2"/>
  <c r="L36" i="15"/>
  <c r="L38" i="15" s="1"/>
  <c r="L43" i="15"/>
  <c r="L59" i="15"/>
  <c r="L67" i="15" s="1"/>
  <c r="L66" i="15"/>
  <c r="L70" i="15"/>
  <c r="L36" i="12"/>
  <c r="L38" i="12" s="1"/>
  <c r="L43" i="12"/>
  <c r="L59" i="12"/>
  <c r="L67" i="12" s="1"/>
  <c r="L66" i="12"/>
  <c r="L70" i="12"/>
  <c r="L36" i="2"/>
  <c r="L38" i="2" s="1"/>
  <c r="L43" i="2"/>
  <c r="L59" i="2"/>
  <c r="L67" i="2" s="1"/>
  <c r="L66" i="2"/>
  <c r="L70" i="2"/>
  <c r="M65" i="15" l="1"/>
  <c r="M65" i="12"/>
  <c r="L69" i="12"/>
  <c r="L69" i="2"/>
  <c r="L69" i="15"/>
  <c r="L68" i="15"/>
  <c r="L45" i="15"/>
  <c r="L63" i="15" s="1"/>
  <c r="L64" i="15"/>
  <c r="L68" i="2"/>
  <c r="L45" i="2"/>
  <c r="L63" i="2" s="1"/>
  <c r="L64" i="2"/>
  <c r="L68" i="12"/>
  <c r="L64" i="12"/>
  <c r="L45" i="12"/>
  <c r="K66" i="15"/>
  <c r="K70" i="15"/>
  <c r="K59" i="15"/>
  <c r="K68" i="15" s="1"/>
  <c r="K43" i="15"/>
  <c r="K36" i="15"/>
  <c r="K38" i="15" s="1"/>
  <c r="K64" i="15" s="1"/>
  <c r="K66" i="12"/>
  <c r="K70" i="12"/>
  <c r="K59" i="12"/>
  <c r="K67" i="12" s="1"/>
  <c r="K36" i="12"/>
  <c r="K38" i="12" s="1"/>
  <c r="K64" i="12" s="1"/>
  <c r="K43" i="12"/>
  <c r="K59" i="2"/>
  <c r="K68" i="2" s="1"/>
  <c r="K66" i="2"/>
  <c r="K70" i="2"/>
  <c r="K36" i="2"/>
  <c r="K38" i="2" s="1"/>
  <c r="K64" i="2" s="1"/>
  <c r="K43" i="2"/>
  <c r="K68" i="12" l="1"/>
  <c r="L65" i="15"/>
  <c r="K69" i="12"/>
  <c r="K45" i="15"/>
  <c r="K65" i="15" s="1"/>
  <c r="L65" i="2"/>
  <c r="L63" i="12"/>
  <c r="L65" i="12"/>
  <c r="K67" i="15"/>
  <c r="K69" i="15"/>
  <c r="K45" i="12"/>
  <c r="K69" i="2"/>
  <c r="K67" i="2"/>
  <c r="K45" i="2"/>
  <c r="K65" i="2" s="1"/>
  <c r="K63" i="15" l="1"/>
  <c r="K63" i="2"/>
  <c r="K63" i="12"/>
  <c r="K65" i="12"/>
  <c r="J70" i="15"/>
  <c r="J66" i="15"/>
  <c r="J59" i="15"/>
  <c r="J69" i="15" s="1"/>
  <c r="J43" i="15"/>
  <c r="J36" i="15"/>
  <c r="J38" i="15" s="1"/>
  <c r="J70" i="12"/>
  <c r="J66" i="12"/>
  <c r="J59" i="12"/>
  <c r="J69" i="12" s="1"/>
  <c r="J43" i="12"/>
  <c r="J36" i="12"/>
  <c r="J38" i="12" s="1"/>
  <c r="J70" i="2"/>
  <c r="J66" i="2"/>
  <c r="J59" i="2"/>
  <c r="J68" i="2" s="1"/>
  <c r="J43" i="2"/>
  <c r="J36" i="2"/>
  <c r="J38" i="2" s="1"/>
  <c r="J67" i="15" l="1"/>
  <c r="J68" i="15"/>
  <c r="J45" i="15"/>
  <c r="J65" i="15" s="1"/>
  <c r="J64" i="15"/>
  <c r="J45" i="12"/>
  <c r="J64" i="12"/>
  <c r="J67" i="12"/>
  <c r="J68" i="12"/>
  <c r="J69" i="2"/>
  <c r="J64" i="2"/>
  <c r="J45" i="2"/>
  <c r="J67" i="2"/>
  <c r="I70" i="15"/>
  <c r="I66" i="15"/>
  <c r="I59" i="15"/>
  <c r="I69" i="15" s="1"/>
  <c r="I43" i="15"/>
  <c r="I36" i="15"/>
  <c r="I38" i="15" s="1"/>
  <c r="I70" i="12"/>
  <c r="I66" i="12"/>
  <c r="I59" i="12"/>
  <c r="I69" i="12" s="1"/>
  <c r="I43" i="12"/>
  <c r="I36" i="12"/>
  <c r="I38" i="12" s="1"/>
  <c r="I70" i="2"/>
  <c r="I66" i="2"/>
  <c r="I59" i="2"/>
  <c r="I69" i="2" s="1"/>
  <c r="I43" i="2"/>
  <c r="I36" i="2"/>
  <c r="I38" i="2" s="1"/>
  <c r="J63" i="15" l="1"/>
  <c r="J65" i="12"/>
  <c r="J63" i="12"/>
  <c r="J63" i="2"/>
  <c r="J65" i="2"/>
  <c r="I67" i="15"/>
  <c r="I68" i="15"/>
  <c r="I45" i="15"/>
  <c r="I63" i="15" s="1"/>
  <c r="I67" i="2"/>
  <c r="I68" i="2"/>
  <c r="I45" i="2"/>
  <c r="I63" i="2" s="1"/>
  <c r="I64" i="15"/>
  <c r="I45" i="12"/>
  <c r="I64" i="12"/>
  <c r="I67" i="12"/>
  <c r="I68" i="12"/>
  <c r="I64" i="2"/>
  <c r="H70" i="15"/>
  <c r="H66" i="15"/>
  <c r="H59" i="15"/>
  <c r="H67" i="15" s="1"/>
  <c r="H43" i="15"/>
  <c r="H36" i="15"/>
  <c r="H38" i="15" s="1"/>
  <c r="H70" i="12"/>
  <c r="H66" i="12"/>
  <c r="H59" i="12"/>
  <c r="H67" i="12" s="1"/>
  <c r="H43" i="12"/>
  <c r="H36" i="12"/>
  <c r="H38" i="12" s="1"/>
  <c r="H70" i="2"/>
  <c r="H66" i="2"/>
  <c r="H59" i="2"/>
  <c r="H67" i="2" s="1"/>
  <c r="H43" i="2"/>
  <c r="H36" i="2"/>
  <c r="H38" i="2" s="1"/>
  <c r="G66" i="15"/>
  <c r="G70" i="15"/>
  <c r="G59" i="15"/>
  <c r="G68" i="15" s="1"/>
  <c r="G43" i="15"/>
  <c r="G36" i="15"/>
  <c r="G38" i="15" s="1"/>
  <c r="G66" i="12"/>
  <c r="G70" i="12"/>
  <c r="G59" i="12"/>
  <c r="G68" i="12" s="1"/>
  <c r="G43" i="12"/>
  <c r="G36" i="12"/>
  <c r="G38" i="12" s="1"/>
  <c r="I65" i="2" l="1"/>
  <c r="I65" i="15"/>
  <c r="I65" i="12"/>
  <c r="I63" i="12"/>
  <c r="H68" i="15"/>
  <c r="H45" i="15"/>
  <c r="H64" i="15"/>
  <c r="H69" i="15"/>
  <c r="H69" i="12"/>
  <c r="H68" i="12"/>
  <c r="H45" i="12"/>
  <c r="H63" i="12" s="1"/>
  <c r="H64" i="12"/>
  <c r="H69" i="2"/>
  <c r="H68" i="2"/>
  <c r="H45" i="2"/>
  <c r="H63" i="2" s="1"/>
  <c r="H64" i="2"/>
  <c r="G69" i="15"/>
  <c r="G67" i="15"/>
  <c r="G64" i="15"/>
  <c r="G45" i="15"/>
  <c r="G69" i="12"/>
  <c r="G67" i="12"/>
  <c r="G45" i="12"/>
  <c r="G64" i="12"/>
  <c r="G66" i="2"/>
  <c r="G70" i="2"/>
  <c r="G59" i="2"/>
  <c r="G68" i="2" s="1"/>
  <c r="G43" i="2"/>
  <c r="G36" i="2"/>
  <c r="G38" i="2" s="1"/>
  <c r="F70" i="15"/>
  <c r="F66" i="15"/>
  <c r="F59" i="15"/>
  <c r="F69" i="15" s="1"/>
  <c r="F43" i="15"/>
  <c r="F36" i="15"/>
  <c r="F38" i="15" s="1"/>
  <c r="F70" i="12"/>
  <c r="F66" i="12"/>
  <c r="F59" i="12"/>
  <c r="F69" i="12" s="1"/>
  <c r="F43" i="12"/>
  <c r="F36" i="12"/>
  <c r="F38" i="12" s="1"/>
  <c r="F70" i="2"/>
  <c r="F66" i="2"/>
  <c r="F59" i="2"/>
  <c r="F69" i="2" s="1"/>
  <c r="F43" i="2"/>
  <c r="F36" i="2"/>
  <c r="F38" i="2" s="1"/>
  <c r="E70" i="15"/>
  <c r="E66" i="15"/>
  <c r="E59" i="15"/>
  <c r="E69" i="15" s="1"/>
  <c r="E43" i="15"/>
  <c r="E36" i="15"/>
  <c r="E38" i="15" s="1"/>
  <c r="E70" i="12"/>
  <c r="E66" i="12"/>
  <c r="E59" i="12"/>
  <c r="E69" i="12" s="1"/>
  <c r="E43" i="12"/>
  <c r="E36" i="12"/>
  <c r="E38" i="12" s="1"/>
  <c r="E70" i="2"/>
  <c r="E66" i="2"/>
  <c r="E59" i="2"/>
  <c r="E69" i="2" s="1"/>
  <c r="E43" i="2"/>
  <c r="E36" i="2"/>
  <c r="E38" i="2" s="1"/>
  <c r="C66" i="15"/>
  <c r="D66" i="15"/>
  <c r="C70" i="15"/>
  <c r="D70" i="15"/>
  <c r="B70" i="15"/>
  <c r="B66" i="15"/>
  <c r="C66" i="12"/>
  <c r="D66" i="12"/>
  <c r="C70" i="12"/>
  <c r="D70" i="12"/>
  <c r="B70" i="12"/>
  <c r="B66" i="12"/>
  <c r="C66" i="2"/>
  <c r="D66" i="2"/>
  <c r="C70" i="2"/>
  <c r="D70" i="2"/>
  <c r="B70" i="2"/>
  <c r="B66" i="2"/>
  <c r="D59" i="15"/>
  <c r="D67" i="15" s="1"/>
  <c r="D43" i="15"/>
  <c r="D36" i="15"/>
  <c r="D38" i="15" s="1"/>
  <c r="D59" i="12"/>
  <c r="D67" i="12" s="1"/>
  <c r="D43" i="12"/>
  <c r="D36" i="12"/>
  <c r="D38" i="12" s="1"/>
  <c r="D59" i="2"/>
  <c r="D67" i="2" s="1"/>
  <c r="D43" i="2"/>
  <c r="D36" i="2"/>
  <c r="D38" i="2" s="1"/>
  <c r="C36" i="15"/>
  <c r="C38" i="15" s="1"/>
  <c r="C64" i="15" s="1"/>
  <c r="C43" i="15"/>
  <c r="C59" i="15"/>
  <c r="C67" i="15" s="1"/>
  <c r="C59" i="12"/>
  <c r="C67" i="12" s="1"/>
  <c r="C43" i="12"/>
  <c r="C36" i="12"/>
  <c r="C38" i="12" s="1"/>
  <c r="C36" i="2"/>
  <c r="C38" i="2" s="1"/>
  <c r="C64" i="2" s="1"/>
  <c r="C43" i="2"/>
  <c r="C59" i="2"/>
  <c r="C67" i="2" s="1"/>
  <c r="B36" i="2"/>
  <c r="B38" i="2" s="1"/>
  <c r="B64" i="2" s="1"/>
  <c r="B43" i="2"/>
  <c r="B36" i="15"/>
  <c r="B38" i="15" s="1"/>
  <c r="B64" i="15" s="1"/>
  <c r="B43" i="15"/>
  <c r="B59" i="15"/>
  <c r="B68" i="15" s="1"/>
  <c r="B36" i="12"/>
  <c r="B38" i="12" s="1"/>
  <c r="B43" i="12"/>
  <c r="B59" i="12"/>
  <c r="B68" i="12" s="1"/>
  <c r="B59" i="2"/>
  <c r="B69" i="2" s="1"/>
  <c r="H65" i="12" l="1"/>
  <c r="H65" i="2"/>
  <c r="H63" i="15"/>
  <c r="H65" i="15"/>
  <c r="B67" i="15"/>
  <c r="B69" i="15"/>
  <c r="D69" i="15"/>
  <c r="D68" i="15"/>
  <c r="G63" i="15"/>
  <c r="G65" i="15"/>
  <c r="C69" i="15"/>
  <c r="C68" i="15"/>
  <c r="G63" i="12"/>
  <c r="G65" i="12"/>
  <c r="B67" i="12"/>
  <c r="B69" i="12"/>
  <c r="D69" i="12"/>
  <c r="D68" i="12"/>
  <c r="C69" i="12"/>
  <c r="C68" i="12"/>
  <c r="G69" i="2"/>
  <c r="G67" i="2"/>
  <c r="G64" i="2"/>
  <c r="G45" i="2"/>
  <c r="F45" i="15"/>
  <c r="F64" i="15"/>
  <c r="F68" i="15"/>
  <c r="F67" i="15"/>
  <c r="F45" i="12"/>
  <c r="F64" i="12"/>
  <c r="F68" i="12"/>
  <c r="F67" i="12"/>
  <c r="F45" i="2"/>
  <c r="F64" i="2"/>
  <c r="F68" i="2"/>
  <c r="F67" i="2"/>
  <c r="E45" i="15"/>
  <c r="E64" i="15"/>
  <c r="E68" i="15"/>
  <c r="E67" i="15"/>
  <c r="E45" i="12"/>
  <c r="E64" i="12"/>
  <c r="E68" i="12"/>
  <c r="E67" i="12"/>
  <c r="E45" i="2"/>
  <c r="E64" i="2"/>
  <c r="E68" i="2"/>
  <c r="E67" i="2"/>
  <c r="B45" i="15"/>
  <c r="C45" i="15"/>
  <c r="D64" i="15"/>
  <c r="D45" i="15"/>
  <c r="B64" i="12"/>
  <c r="B45" i="12"/>
  <c r="C45" i="12"/>
  <c r="C64" i="12"/>
  <c r="D64" i="12"/>
  <c r="D45" i="12"/>
  <c r="B68" i="2"/>
  <c r="C69" i="2"/>
  <c r="C68" i="2"/>
  <c r="B67" i="2"/>
  <c r="D69" i="2"/>
  <c r="D68" i="2"/>
  <c r="B45" i="2"/>
  <c r="C45" i="2"/>
  <c r="D64" i="2"/>
  <c r="D45" i="2"/>
  <c r="B63" i="15" l="1"/>
  <c r="B65" i="15"/>
  <c r="D63" i="15"/>
  <c r="D65" i="15"/>
  <c r="C63" i="15"/>
  <c r="C65" i="15"/>
  <c r="C63" i="12"/>
  <c r="C65" i="12"/>
  <c r="D63" i="12"/>
  <c r="D65" i="12"/>
  <c r="B63" i="12"/>
  <c r="B65" i="12"/>
  <c r="G63" i="2"/>
  <c r="G65" i="2"/>
  <c r="F65" i="15"/>
  <c r="F63" i="15"/>
  <c r="F65" i="12"/>
  <c r="F63" i="12"/>
  <c r="F65" i="2"/>
  <c r="F63" i="2"/>
  <c r="E65" i="15"/>
  <c r="E63" i="15"/>
  <c r="E65" i="12"/>
  <c r="E63" i="12"/>
  <c r="E65" i="2"/>
  <c r="E63" i="2"/>
  <c r="B63" i="2"/>
  <c r="B65" i="2"/>
  <c r="D63" i="2"/>
  <c r="D65" i="2"/>
  <c r="C63" i="2"/>
  <c r="C65" i="2"/>
</calcChain>
</file>

<file path=xl/sharedStrings.xml><?xml version="1.0" encoding="utf-8"?>
<sst xmlns="http://schemas.openxmlformats.org/spreadsheetml/2006/main" count="312" uniqueCount="143">
  <si>
    <t>Drivstoff</t>
  </si>
  <si>
    <t>Produktavgift</t>
  </si>
  <si>
    <t>Agn, is, salt og emballasje</t>
  </si>
  <si>
    <t>Sosiale kostnader</t>
  </si>
  <si>
    <t>Forsikring fartøy</t>
  </si>
  <si>
    <t>Vedlikehold fartøy</t>
  </si>
  <si>
    <t>Vedlikehold/nyanskaffelser redskap</t>
  </si>
  <si>
    <t>Netto finansposter</t>
  </si>
  <si>
    <t>Antall fartøy i utvalg</t>
  </si>
  <si>
    <t>Strukturavgift</t>
  </si>
  <si>
    <t>Kontrollavgift</t>
  </si>
  <si>
    <t>Lønnsomhetsundersøkelse for fiskeflåten</t>
  </si>
  <si>
    <t>År:</t>
  </si>
  <si>
    <t>Driftsinntekter</t>
  </si>
  <si>
    <t>Driftskostnader:</t>
  </si>
  <si>
    <t>Arbeidsgodtgjørelse til mannskap</t>
  </si>
  <si>
    <t>Tidsserie:</t>
  </si>
  <si>
    <t>Endringer i metode/underliggende forutsetninger</t>
  </si>
  <si>
    <t>Definisjoner</t>
  </si>
  <si>
    <t>Agn, is salt og emballasje</t>
  </si>
  <si>
    <t>Her inngår kostnader til agn, konservering av fisk og emballasje.</t>
  </si>
  <si>
    <t>Vedlikehold/nyanskaffelse redskap</t>
  </si>
  <si>
    <t>Driftsresultat</t>
  </si>
  <si>
    <t>Driftsresultatet er resultatet av driftsaktivitetene til fartøyet; differansen mellom driftsinntektene og sum driftskostnader.</t>
  </si>
  <si>
    <t>Driftsmargin</t>
  </si>
  <si>
    <t>Dette nøkkeltallet viser hvor mye som tjenes på hver 100 kr solgt (Driftsresultat*100%/Driftsinntekter).</t>
  </si>
  <si>
    <t>Rentesubsidier/Kontraheringstilskudd</t>
  </si>
  <si>
    <t>Her inngår renteinntekter og eventuelle rentesubsidier/kontraheringstilskudd (fra 1999) i tillegg til andre finansinntekter (inkl. gevinst på fordringer og gjeld i utenlandsk valuta som følge av valutakursendringer).</t>
  </si>
  <si>
    <t>Her inngår rentekostnader i tillegg til andre finanskostnader (inkl. tap på fordringer og gjeld i utenlandsk valuta som følge av valutakursendringer).</t>
  </si>
  <si>
    <t>Nettofinansposter er differansen mellom finansinntekter (kostnadsreduserende driftstilskudd/likviditetstilskudd, rentesubsidier/kontraheringstilskudd, diverse finansinntekter) og diverse finanskostnader.</t>
  </si>
  <si>
    <t>Ordinært resultat før skatt</t>
  </si>
  <si>
    <t>Ordinært resultat før skatt er driftsresultatet tillagt netto finansposter. Denne resultatstørrelsen tar hensyn til bedriftens finansiering, og gir dermed et bilde av den ordinære inntjeningen i året.</t>
  </si>
  <si>
    <t>I 1968 bestemte Stortinget at en del av fiskernes forpliktelser med hensyn til folketrygden (Arbeidsgiverandelen) skulle dekkes ved en produktavgift. Denne ble til å begynne med innkrevd dels som utførselsavgift, dels som avgift på førstehåndsomsetningen. Utførselsavgiften har siden falt ut som finansieringskilde for folketrygden. Produktavgiften skal dekke forskjellen mellom høy og mellomsats for medlemsavgift til Folketrygden. Produktavgiften dekker dessuten frivillig syketrygd og yrkesskadetrygd, samt utgifter til dagpenger for arbeidsledige fiskere.</t>
  </si>
  <si>
    <t>Mottatte rentesubsidier fra Statens Fiskarbank inngår fra og med 1988 i lønnsomhetsundersøkelsen. Det totale subsidiebeløpet til fartøyeier ble de første årene fordelt over flere år i form av rentesubsidier. Fra tidlig på 1990-tallet gikk en over til å betale ut et engangsbeløp i form av et kontraheringstilskudd til fartøyeier etter overtakelsen av nybygd fartøy. Det som inngår i denne posten vil dermed fra tidlig på 1990-tallet være en blanding av tidligere innvilgede rentesubsidier og nytildelte kontraheringstilskudd det enkelte år. Rentesubsidier/kontraheringstilskudd ble spesifisert som egen post fram til og med 1998-undersøkelsen. Fra og med 1999-undersøkelsen inngår eventuelle rentesubsidier/kontraheringstilskudd i posten "Diverse finansinntekter".</t>
  </si>
  <si>
    <t>Sum omløpsmidler</t>
  </si>
  <si>
    <t>Sum eiendeler</t>
  </si>
  <si>
    <t>Langsiktig gjeld</t>
  </si>
  <si>
    <t>Kortsiktig gjeld</t>
  </si>
  <si>
    <t>Sum egenkapital og gjeld</t>
  </si>
  <si>
    <t>Balansestørrelser:</t>
  </si>
  <si>
    <t>Totalkapitalrentabilitet (%)</t>
  </si>
  <si>
    <t>Pensjonstrekk</t>
  </si>
  <si>
    <t>Avskrivning fisketillatelser</t>
  </si>
  <si>
    <t>Rentesub./kontraheringstilsk.</t>
  </si>
  <si>
    <t>Egenkapital</t>
  </si>
  <si>
    <t>Antall driftsdøgn</t>
  </si>
  <si>
    <t>Antall fartøy i populasjon</t>
  </si>
  <si>
    <t>Bedriftsøkonomisk perspektiv</t>
  </si>
  <si>
    <t>Avskrivning fartøy</t>
  </si>
  <si>
    <t>Driftsmargin (%)</t>
  </si>
  <si>
    <t>Fiskefartøy</t>
  </si>
  <si>
    <t>Fisketillatelser</t>
  </si>
  <si>
    <t>Denne posten inneholder kostnader til vedlikehold, reparasjon m.m. av fartøyet (skrog med overbygg/innredning, motor, teknisk utrusting – elektronisk og hydraulisk utstyr, fabrikk- og fryseriutstyr) eventuelt redusert for mottatt erstatning. I forbindelse med 1992-undersøkelsen endret en prinsipp for kostnadsføring av vedlikeholdskostnader for fartøy. På grunn av at vedlikeholdskostnadene for fartøy kunne variere svært mye fra år til år, regnet en i tidligere undersøkelser et tre-års gjennomsnitt for vedlikeholdskostnader for fartøy. Fra og med 1992-undersøkelsen ble dette endret slik at en nå utgiftsfører disse kostnadene samme år som kostnaden påløper.</t>
  </si>
  <si>
    <t>Denne posten inneholder kostnader til vedlikehold, reparasjon, nyanskaffelse m.m. av redskap eventuelt redusert for mottatt erstatning. Fram til og med 1986-undersøkelsen ble kostnaden vedrørende vedlikehold/nyanskaffelse av nøter aktivert og avskrevet. Fra og med 1987-undersøkelsen er kostnadene vedrørende vedlikehold/nyanskaffelse av nøter utgiftsført samme år som kostnaden påløper.</t>
  </si>
  <si>
    <t>I denne posten inngår blant annet kostnader vedrørende leid arbeidshjelp, telefon, havneavgift og andre administrasjonskostnader.  Leiekostnad ved benyttelse av driftsordninger for fartøy under 28 meter (årene 2003-2007) og rederikvote for fartøy i størrelsen 28 meter største lengde og over vil også inngå her. Kostnader vedrørende kjøp av kvote inngår i denne posten for de årene dette har vært aktuelt.</t>
  </si>
  <si>
    <t>Avskrivninger fartøy</t>
  </si>
  <si>
    <t>Avskrivninger på fartøy er bokførte avskrivninger hentet fra fartøyets regnskap/næringsoppgave. Avskrivningene i lønnomhetsundersøkelsen vil dermed være en blanding av lineære avskrivninger og saldoavskrivninger alt etter hvilket prinsipp som benyttes i regnskap og næringsoppgaver.</t>
  </si>
  <si>
    <t>Avskrivninger fisketillatelser</t>
  </si>
  <si>
    <t>I denne posten inngår bokført verdi på fartøy med utstyr hentet fra fartøyets regnskap/næringsoppgave. Verdien på fiskefartøy vil dermed være en blanding av bokført verdi etter fradrag for lineære avskrivninger og bokført verdi etter fradrag for saldoavskrivninger.</t>
  </si>
  <si>
    <t>I denne posten inngår alle verdier på fisketillatelser som er oppgitt i fartøyets regnskap/næringsoppgave. Posten inkluderer dermed verdi på deltakeradganger, enhetskvote, strukturkvote og konsesjoner. Enhetskvoter og deltakeradganger, ved erverv av fartøy med deltakeradgang før 2005, er tidsbegrensede tillatelser som kan avskrives over tillatelsens levetid. Avskrivbare deltakeradganger avskrives lineært over fem år. I 2004 ble det innført strukturkvote i kystflåten. Fra 2005 ble en tilsvarende ordning innført i havfiskeflåten. Strukturkvote ble fra innføringstidspunktet sett på som en tidsubegrenset fisketillatelse som ikke var avskrivbar. I 2007 endret en imidlertid synet på varigheten til strukturkvotene. Strukturkvoter som er tildelt første gang før 2007 kan avskrives lineært over 25 år, regnet fra og med inntektsåret 2008. Strukturkvoter som er tildelt i 2007 eller senere, kan avskrives lineært over 20 år (fra inntektsåret 2008). Deltakeradganger, ved erverv av fartøy med deltakeradgang fra og med 2005, anses som tidsubegrensede og er dermed ikke avskrivbare. Konsesjoner anses også som tidsubegrensede.</t>
  </si>
  <si>
    <t>I andre varige driftsmidler inkluderes blant annet redskap, hjelpebåt, sjøbod, kai, transportmidler og langsiktige plasseringer i aksjer og andeler.</t>
  </si>
  <si>
    <t xml:space="preserve">Sum omløpsmidler består av kontanter, bankinnskudd, kortsiktig plassering av aksjer og andeler, varelager og beholdning av bunkers, proviant emballasje mv. </t>
  </si>
  <si>
    <t>Egenkapitalen er differansen mellom sum eiendeler og summen av kortsiktig og langsiktig gjeld.</t>
  </si>
  <si>
    <t>Fartøyenes kortsiktige gjeld (driftskreditt, leverandørgjeld, skyldig merverdi- og investeringsavgift osv.).</t>
  </si>
  <si>
    <t xml:space="preserve">Fartøyenes langsiktige gjeld (pantegjeld, utsatt skatt osv.). </t>
  </si>
  <si>
    <t>Sum egenkapital og gjeld er summen av "Egenkapital", "Kortsiktig gjeld" og "Langsiktig gjeld".</t>
  </si>
  <si>
    <t>Antall fartøy i utvalg er antall fartøy som resultatene i lønnsomhetsundersøkelsen er basert på. Se "Merknader - metodiske endringer" vedrørende endring i utvalgsmetode.</t>
  </si>
  <si>
    <t>Veid gjennomsnitt per fartøy - som vekter har en benyttet antall fartøy i massen</t>
  </si>
  <si>
    <t>Ny utvalgsplan og estimeringsmetode</t>
  </si>
  <si>
    <t>1980-2001</t>
  </si>
  <si>
    <t>Endringer i populasjonen</t>
  </si>
  <si>
    <t>I perioden 1980-2001 har det vært flere endringer i metode vedrørende kartlegging av helårsdrevne fartøy (fastsettelse av populasjonen for lønnsomhetsundersøkelsen). Det har også vært nødvendig å lempe på kriteriene til helårsdrift for utvalgte fartøygrupper, grunnet streng regulering av fisket, enkelte år.</t>
  </si>
  <si>
    <t>Fram til og med 2001 var kravet til helårsdrift minst 30 uker på fiske. Dette kravet var i tidsrommet 1998-2001 operasjonalisert ved 25 uker med levert fangst og kr 150 000 i fangstinntekt for fartøy i størrelsen 8-12,9 m st.l. og kr 250 000 for fartøy i størrelsen 13 m st.l. og over (1999). Fra og med 2002 har kravet til helårsdrift vært 7 måneder med levert fangst samt en fangstinntekt som avhenger av størrelsen på fartøyet. Kravet til fangstinntekt indeksreguleres hvert år etter prisutvikling for fisk.</t>
  </si>
  <si>
    <t>Endring fra samfunnsøkonomisk perspektiv til bedriftsøkonomisk perspektiv</t>
  </si>
  <si>
    <t>Lønnsomhetsundersøkelse for fiskeflåten - Størrelsesgrupper</t>
  </si>
  <si>
    <t>Kostnader til proviant</t>
  </si>
  <si>
    <t>Andre forsikringer</t>
  </si>
  <si>
    <t>Andre kostnader</t>
  </si>
  <si>
    <t>Finansinntekter</t>
  </si>
  <si>
    <t>Finanskostnader</t>
  </si>
  <si>
    <t>Andre anleggsmidler</t>
  </si>
  <si>
    <t>Sum anleggsmidler</t>
  </si>
  <si>
    <t>Fartøy under 11 meter største lengde</t>
  </si>
  <si>
    <t>Fartøy 11-27,9 meter største lengde</t>
  </si>
  <si>
    <t>Fartøy 28 meter største lengde og over</t>
  </si>
  <si>
    <t>Her inngår kasko på fartøy. Fiskeriavtalen inneholdt på 1980-tallet og tidlig 1990-tallet et beløp til refundering av fartøyassuranse (kasko) og pakkeforsikring. I og med dette støttebeløps nære sammenheng med konkrete kostnadsposter har en korrigert disse kostnadspostene med den utbetalte støtte slik at beløpene på postene "Forsikring fartøy" og "Andre forsikringer" er nettobeløp for de årene denne ordningen gjelder.</t>
  </si>
  <si>
    <t>Andre forsikringer består av alle typer forsikringer vedrørende driften av fartøyet bortsett fra kasko på fartøy. Eksempel på hvilke forsikringer som inngår i denne kostnadsposten er pakkeforsikring, forsikring av redskap, fangstforsikring, ansvarsforsikring m.m. Fiskeriavtalen inneholdt på 1980-tallet og tidlig 1990-tallet et beløp til refundering av fartøyassuranse (kasko) og pakkeforsikring. I og med dette støttebeløps nære sammenheng med konkrete kostnadsposter har en korrigert disse kostnadspostene med den utbetalte støtte slik at beløpene på postene "Forsikring fartøy" og "Andre forsikringer" er nettobeløp for de årene denne ordningen gjelder.</t>
  </si>
  <si>
    <t>Sum anleggsmidler er summen av "Fiskefartøy", "Fisketillatelser" og "Andre anleggsmidler".</t>
  </si>
  <si>
    <t>Sum eiendeler er summen av anleggsmidler og omløpsmidler.</t>
  </si>
  <si>
    <t>Antall fartøy i populasjon. Kriteriene for fastsettelse av populasjonen er endret over tid, se "Merknader - metodiske endringer" vedrørende endringer i populasjonen.</t>
  </si>
  <si>
    <t>Nøkkeltall:</t>
  </si>
  <si>
    <t>Egenkapitalrentabilitet (%)</t>
  </si>
  <si>
    <t>Likviditetsgrad 1 (%)</t>
  </si>
  <si>
    <t>Egenkapitalandel (%)</t>
  </si>
  <si>
    <t>Andel langsiktig gjeld (%)</t>
  </si>
  <si>
    <t>Andel kortsiktig gjeld (%)</t>
  </si>
  <si>
    <t xml:space="preserve">Finansieringsgrad 1 (%) </t>
  </si>
  <si>
    <t>Egenkapitalrentabilitet gir uttrykk for avkastningen på den kapitalen som eierne har skutt inn i virksomheten (Ordinært resultat før skatt*100%/Egenkapital). I enkelte av inndelingene i lønnsomhetsundersøkelsen vil egenkapitalen være negativ. I disse tilfellene beregnes ikke egenkapitalrentabiliteten.</t>
  </si>
  <si>
    <t>Dette nøkkeltallet sier noe om virksomhetens evne til å betale sine forpliktelser etter hvert som de forfaller (Omløpsmidler*100%/Kortsiktig gjeld).</t>
  </si>
  <si>
    <t>Egenkapitalandelen viser hvor stor andel av totalkapitalen/eiendelene som er finansiert med egne midler (Egenkapital*100%/Totalkapital).</t>
  </si>
  <si>
    <t>Andel langsiktig gjeld viser hvor stor andel av totalkapitalen/eiendelene som er finansiert med langsiktig gjeld 
(Langsiktig gjeld*100%/Totalkapital).</t>
  </si>
  <si>
    <t>Andel kortsiktig gjeld viser hvor stor andel av totalkapitalen/eiendelene som er finansiert med kortsiktig gjeld 
(Kortsiktig gjeld*100%/Totalkapital).</t>
  </si>
  <si>
    <t>Nøkkeltallet sier noe om hvordan anleggsmidlene er finansiert (Anleggsmidler*100%/(Langsiktig gjeld+Egenkapital)). Dersom prosenten er mindre enn 100 indikerer dette at langsiktig gjeld og egenkapital fullt ut finansierer anleggsmidlene.</t>
  </si>
  <si>
    <t>Fartøy med fjernfisketillatelse er fra og med 2011 ikke med i populasjonen, selv om disse i utgangspunktet skulle oppfylle kravet til fangstinntekt. Fartøyene inngikk før 2011 i fartøygruppe 8 "Diverse trålere (Fiske etter sei, vassild, flatfisk m.m.)". I inndelinger etter største lengde var fartøyene plassert i størrelsesgruppen "28 meter største lengde og over".</t>
  </si>
  <si>
    <t>Veid gjennomsnitt per fartøy</t>
  </si>
  <si>
    <t xml:space="preserve">Driftsinntekter </t>
  </si>
  <si>
    <t>Balansestørrelser (kr):</t>
  </si>
  <si>
    <t>Undersøkelsen har gjennomgått flere metodiske endringer som kan ha betydning ved bruk av tallmaterialet for enkelte formål (se "Merknader - metodiske endringer")</t>
  </si>
  <si>
    <t>Resultatregnskap (kr):</t>
  </si>
  <si>
    <t xml:space="preserve">Totalkapitalrentabilitet gir uttrykk for avkastningen til totalkapitalen i virksomheten (("Ordinært resultat før skatt"+"Finanskostnader")*100%/Totalkapital). Totalkapitalen er lik "Sum eiendeler". </t>
  </si>
  <si>
    <t xml:space="preserve">Det er i 2009 undersøkelsen foretatt endringer i forhold til kriteriene for utvelging av fartøy til populasjonen. En har valgt å gå bort fra kravet om driftstid, slik at det fra og med 2009 undersøkelsen kun er knyttet krav til fangstinntekt. Kravet til fangstinntekt avhenger av fartøyets størrelse. Dette innebærer at en ikke lenger kan bruke begrepet ”helårsdrevne fartøy” om populasjonen i lønnsomhetsundersøkelsen. 
Fram til og med 2008 undersøkelsen har det vært en nedre lengdegrense for fartøyets størrelse på 8 meter største lengde. Fra og med 2009 er ikke nedre grense for fartøyets største lengde benyttet ved utvelgelse av populasjonen.
Det er i 2009 undersøkelsen gjort endringer i inndelingen av fartøygrupper og lengdegrupper. Den geografiske inndelingen faller bort fra og med 2009 undersøkelsen.
En har fra og med 2009 undersøkelsen valgt å redusere utvalget i forhold til tidligere år. En følge av reduksjonen i utvalget er at de verdiene fartøyeier oppgir for det enkelte fartøy, spesielt for størrelser i balansen, vil få større betydning for resultatet enn tidligere. Dette er spesielt aktuelt på fartøygruppenivå for grupper hvor utvalget er lavt. For fartøygrupper hvor utvalget er høyere og for sammenstillinger på høyere nivå (f. eks. for størrelsesgrupper og totalt) har reduksjonen i utvalget mindre betydning. </t>
  </si>
  <si>
    <t>Sum driftskostnader</t>
  </si>
  <si>
    <t>Fiskeriforskningsavgift</t>
  </si>
  <si>
    <t>Avgift innført med virkning fra og med 1. januar 2014. Forskrift av 17. desember 2014 om innkreving av avgift til fiskeriforskning og overvåkning (fiskeriforskningsavgiften). Av § 2 fremgår det at det skal betales fiskeriforskningsavgift av brutto fangstverdi for all fangst som til enhver tid er omfattet av salgslagenes enerett til førstehåndsomsetning etter fiskesalgslagsloven. Avgiften skal dekke deler av kostnadene ved å skaffe nødvendig kunnskapsgrunnlag for fiskeriforvaltningen. Avgiften trekkes over sluttseddel på samme grunnlag som produktavgift og pensjonstrekk (brutto fangstinntekt fratrukket lagsavgift).</t>
  </si>
  <si>
    <t>Avgift innført med virkning fra og med 1. juli 2003. Forskrift av 30. juni 2003 om strukturavgift og strukturfond for kapasitetstilpasning av fiskeflåten. Innkrevd strukturavgift skal sammen med eventuelle midler fra staten tilføres Strukturfondet. Strukturfondet skal benyttes til kapasitetstilpasning i fiskeflåten. Avgiften trekkes over sluttseddel på samme grunnlag som produktavgift. Avgiften opphørte 1. juli 2008.</t>
  </si>
  <si>
    <t>I fisket praktiseres det forskjellige avlønningssystemer alt etter hvilket fiske som drives, etter fartøystørrelse og hvor på kysten fartøyene hører hjemme. Det grunnleggende prinsipp er imidlertid prosent eller lottsystemet som går ut på at hver fisker har en bestemt prosent eller lott av delingsfangst (bruttofangst minus nærmere definerte felleskostnader). Denne prosentsatsen eller lotten kan variere alt etter om mannskapet eier redskap, holder proviant selv osv. Arbeidsgodtgjørelse til mannskap er en størrelse som gir uttrykk for den totale arbeidsgodtgjørelse til bemanningen om bord på fartøyet. Denne størrelsen omfatter således ikke bare ordinære mannskapslotter og prosenter, men også eventuelle hyrer og ekstralotter. 
For at fartøyene skal behandles så likt som mulige beregner vi også en lott for eiere i enkeltpersonforetak, i de tilfeller hvor vi ser at eier har arbeidet ombord på fartøyet, slik at avlønning for alle som har arbeidet ombord på fartøyet inngår som en del av driftskostnadene. Ved beregning av lott forsøker en å følge overenskomsten til Norges Fiskarlag.
Proviant er inkludert i arbeidsgodtgjørelse til mannskap i undersøkelser før 1996.</t>
  </si>
  <si>
    <t>Proviant er spesifisert som egen post fra og med 1996-undersøkelsen. I tidligere undersøkelser er proviantkostnadene inkludert i posten "Arbeidsgodtgjørelse til mannskap".</t>
  </si>
  <si>
    <t>Som sosiale kostnader regnes pensjonskostnader, arbeidsgiveravgift og andre personalkostnader. For år før 2003 er pensjonstrekket inkludert i posten "Sosiale kostnader".</t>
  </si>
  <si>
    <t>I ”Lov av 28. Juni 1957 om pensjonstrygd for fiskere”, fremgår det av § 19 at det skal betales en avgift av omsetning av fisk for å finansiere utgifter til pensjonstrygd for fiskere. Satsen for pensjonstrekket er 0,25 prosent av førstehåndsomsetning (samme grunnlag som ved beregning av produktavgiften). Pensjonstrekket dekker deler av fiskernes pensjonskasse og gir fiskerne mulighet til å trappe ned fra 60 års alderen, såfremt det er opparbeidet rett til pensjon. De månedlige utbetalingene opphører når fisker fyller 67 år og får vanlig alderspensjon. Dersom en ikke mottar opplysninger om pensjonstrekk i innsendt skjema/regnskap, beregnes trekket slik at en har opplysninger om pensjonstrekk for alle fartøy som inngår i undersøkelsen.
Pensjonstrekket er i tidsseriene spesifisert som egen post fra og med 2003.</t>
  </si>
  <si>
    <t xml:space="preserve">Her inngår avskrivninger på deltakeradganger, enhetskvoter og strukturkvoter. Enhetskvoter og deltakeradganger, ved erverv av fartøy med deltakeradgang før 2005, er tidsbegrensede tillatelser som kan avskrives over tillatelsens levetid. Avskrivbare deltakeradganger avskrives lineært over fem år. I 2004 ble det innført strukturkvote i kystflåten. Fra 2005 ble en tilsvarende ordning innført i havfiskeflåten. Strukturkvote ble fra innføringstidspunktet sett på som en tidsubegrenset fisketillatelse som ikke var avskrivbar. I 2007 endret en imidlertid synet på varigheten til strukturkvotene. Strukturkvoter som er tildelt første gang før 2007 kan avskrives lineært over 25 år, regnet fra og med inntektsåret 2008. Strukturkvoter som er tildelt i 2007 eller senere, kan avskrives lineært over 20 år (fra inntektsåret 2008). Deltakeradganger, ved erverv av fartøy med deltakeradgang fra og med 2005, anses som tidsubegrensede og er dermed ikke avskrivbare. Konsesjoner anses også som tidsubegrensede.
Avskrivninger på fisketillatelser har det vært mulig å spesifisere i tidsseriene som egen post fra og med 2002. </t>
  </si>
  <si>
    <t>Fartøyets driftstid. Driftsdøgn inkluderer forberedelser, landligge, døgn i sjøen og avslutning av fiske. Tidligere ble driftstiden for hvert fiske regnet fra og med den dag fartøyet begynte sesongen til og med den dag det avsluttet sesongen. Enkelte fartøy hadde isteden for dato for begynnelse og slutt av den enkelte sesong oppgitt "hele året" som driftstid. I samsvar med den praksis som Fiskeridirektoratet benyttet i andre undersøkelser valgte en, dersom ikke andre opplysninger tilsa noe annet, å fastsette disse fartøyers driftstid til 330 dager (300 i undersøkelsene før 1991). Fra og med 2005-undersøkelsen er det ikke samlet inn opplysninger om de ulike sesongene. 
I de tilfeller hvor driftsdøgn ikke er oppgitt har en fra og med 1997-undersøkelsen lagt til grunn leveringsdatoer i Fiskeridirektoratets Landings- og sluttseddelregister for beregning av antall driftsdøgn. Leveringsdatoer i landings- og sluttseddelregisteret benyttes også som en kontroll mot innsendte opplysninger. 
Denne størrelsen presenteres ikke for årene 1997-2002 for enkelte grupperinger. Det ble for disse årene ikke beregnet driftsdøgn for fartøy i størrelsen 8-12,9 meter største lengde.</t>
  </si>
  <si>
    <t xml:space="preserve">Fram til og med 1997-undersøkelsen var utvalget for de fleste fartøygrupper "selvutplukkende" i den forstand at det var frivillig å svare. I forbindelse med 1998-undersøkelsen ble det tatt i bruk en ny utvalgsplan og estimeringsmetode som er utarbeidet av Statistisk sentralbyrå. For å sikre at de fartøyeierne som trekkes ut til å delta i undersøkelsen i henhold til den nye utvalgsplanen gir de nødvendige oppgaver, ble "Forskrift av 26. juli 1993 nr. 772" endret. I henhold til forskriften er fartøyeiere som tilskrives av Fiskeridirektoratet pliktig til å gi de nødvendige oppgaver til Fiskeridirektoratet. I tidligere undersøkelser var utvalget basert på frivillig innsending av regnskapsoppgaver for de fleste fartøygrupper. Unntaket har vært de større bunnfisktrålerne som, i medhold av forskrift, har vært pliktig til å sende inn relevant informasjon til Fiskeridirektoratet. På grunn av de store endringer som er gjort i undersøkelsene, både når det gjelder metode og i fartøygrupper, må en være varsom med å sammenligne størrelser i 1998-undersøkelsen med tilsvarende størrelser i tildligere undersøkelser. Konsekvensene av ny utvalgs- og estimeringsmetode og en generell plikt for eier/bruker av fiskefartøy til å delta i undersøkelsen er bedre utsagnskraft. </t>
  </si>
  <si>
    <t>Endringer i fartøygruppering og størrelsesgruppering</t>
  </si>
  <si>
    <t xml:space="preserve">Under Fiskeriavtalen mellom Staten og fiskerne var fokuset på resultatstørrelsen lønnsevne og en hadde dermed et samfunnsøkonomisk perspektiv i lønnsomhetsundersøkelsen. Etter at Fiskeriavtalen har opphørt, vil det etter Fiskeridirektoratets syn være mer naturlig at lønnsomhetsundersøkelsen for fiskefartøy har samme perspektivet som undersøkelser fra andre næringer og det som er gjeldende praksis ved utarbeidelse av regnskaper. Det er derfor etter hvert naturlig med en omlegging fra samfunnsøkonomisk perspektiv til bedriftsøkonomisk perspektiv i lønnsomhetsundersøkelsen for fiskefartøy.
Tradisjonelt har en i lønnsomhetsundersøkelsen for fiskeflåten tilstrebet mest mulig likebehandling (beregning) av verdier og avskrivninger på fartøy med utstyr og utelatelse av verdier på fisketillatelser. Fra og med 2008 vil undersøkelsen ha et bedriftsøkonomisk perspektiv der en benytter de verdier og avskrivninger på fartøy med utstyr som oppgis i regnskapene og en vil inkludere verdier på alle fisketillatelser som er oppgitt i regnskapene.
I forbindelse med omleggingen har en laget nye tidsserier basert på bedriftsøkonomiske perspektiv slik at alle størrelser som presenteres i denne tidsserien er basert på bedriftsøkonomisk perspektiv.
Når det gjelder resultatregnskapet medfører endringene i perspektiv størst konsekvenser for resultatene før 1994 da en hadde avskrivninger etter såkalt blandet prinsipp. Avskrivninger etter blandet prinsipp er en kombinasjon av avskrivninger av gjenanskaffelsesverdi og avskrivninger av bokført verdi. Avskrivninger etter blandet prinsipp vil være høyere enn bokførte avskrivninger. En endring fra samfunnsøkonomisk perspektiv til bedriftsøkonomisk perspektiv medfører derfor et klart skifte til høyere driftsmargin for perioden 1980-1993. Fra og med 1994 har en i undersøkelsen beregnet avskrivninger etter historisk kost. På aggregert nivå avviker beregnede avskrivninger etter historisk kost lite fra de reelle bokførte avskrivningene. Endringen av perspektiv i lønnsomhetsundersøkelsen vil derfor ha mindre innvirkning på størrelsene i resultatregnskapet fra og med 1994.
I forhold til balansen vil endringen i perspektiv medføre at alle oppgitte verdier på fisketillatelser tas med i eiendelene. Totalkapitalen vil dermed bli høyere og gi en lavere totalrentabilitet. Balansestørrelser vil kunne presenteres fra og med 2003.
I forbindelse med endring av perspektiv vil beregning av gjenanskaffelsesverdi, kalkulert rente på egenkapitalen og lønnsevne falle bort fra og med 2008-undersøkelsen.
</t>
  </si>
  <si>
    <t>Endringer i populasjonen, fartøygrupperinger og størrelsesgruppering</t>
  </si>
  <si>
    <t>Endringer i fartøygruppering</t>
  </si>
  <si>
    <t xml:space="preserve">I forbindelse med 2012-undersøkelsen er det gjort mindre endringer i fartøygrupperingen. Utviklingen i antall fartøy i fartøygruppe 8  "Diverse trålere (Fiske etter sei, vassild, flatfisk m.m.)" har gått i en slik retning at vi ikke lenger finner grunnlag for å presentere resultater for gruppen, og vi har derfor valgt å avslutte gruppen i forbindelse med 2012-undersøkelsen. De gjenværende fartøyene i gruppen plasseres fra og med 2012-undersøkelsen i fartøygruppe 6. Denne fartøygruppen har samtidig skiftet navn fra "Torsketrålere/Reketrålere" til "Torsketrålere inkl. trålere i andre bunnfiskerier". Det er gjort endringer i tidsseriene tilbake i tid, slik at tallene er sammenliknbare. Endringen påvirker tallene for årene 2003-2011. </t>
  </si>
  <si>
    <t>Det er gjort en endring av definisjon i grupperingen av enkelte av fartøyene innenfor pelagiske fiskerier. I «forskrift av 13.oktober 2006 nr. 1157 om spesielle tillatelser til å drive enkelte former for fiske og fangst» er det åpnet for at enkelte fartøy med nottillatelse kan få tillatelse til bruke trål i fisket, og omvendt at enkelte fartøy med pelagiske tråltillatelser kan få tillatelse til å fiske med not. For årene 2009-2012 er fartøyene, som har benyttet seg av en slik tillatelse, i undersøkelsen blitt gruppert etter det redskapet de har benyttet. I forbindelse med 2013-undersøkelsen er dette endret slik at disse fartøyene blir plassert i fartøygrupper etter hvilken rettighet fartøyet har. Denne endringen påvirker kystnotgruppene (fartøygruppene 9-11) og pelagiske trålere (fartøygruppe 13).</t>
  </si>
  <si>
    <t>Det er opprettet en ny fartøygruppe, fartøygruppe 14 "Havgående krabbefartøy". Fartøygruppen består av fartøy over 28 m st.l. som fisker etter snø- og kongekrabbe. Fartøygruppen sorterer under bunnfiskerier.</t>
  </si>
  <si>
    <t>2007-</t>
  </si>
  <si>
    <t>Lagsavgift</t>
  </si>
  <si>
    <r>
      <t xml:space="preserve">I forbindelse med 2003-undersøkelsen ble det gjennomført store endringer i både inndelingen av fartøygrupper og størrelsesgrupper. Hensikten var å tilpasse fartøygruppene i lønnsomhetsundersøkelsen til de gjeldende reguleringsgruppene i de norske fiskerier. Kriteriene for inndeling i de ulike fartøygruppene ble også endret i forbindelse med 2003-undersøkelsen. Fra og med 2003-undersøkelsen er fartøyene delt inn i fartøygrupper etter hvilke </t>
    </r>
    <r>
      <rPr>
        <u/>
        <sz val="10"/>
        <rFont val="Arial"/>
        <family val="2"/>
      </rPr>
      <t>fangstmuligheter</t>
    </r>
    <r>
      <rPr>
        <sz val="10"/>
        <rFont val="Arial"/>
        <family val="2"/>
      </rPr>
      <t xml:space="preserve"> fartøyene har. I tidligere undersøkelser er det </t>
    </r>
    <r>
      <rPr>
        <u/>
        <sz val="10"/>
        <rFont val="Arial"/>
        <family val="2"/>
      </rPr>
      <t>driften</t>
    </r>
    <r>
      <rPr>
        <sz val="10"/>
        <rFont val="Arial"/>
        <family val="2"/>
      </rPr>
      <t xml:space="preserve"> til fartøyene som har vært avgjørende for plassering i de ulike fartøygruppene.
Når det gjelder inndeling av flåten i størrelsesgrupper, har en tatt utgangspunkt i lengdeinndelingen i "Finnmarksmodellen" for å gruppere kystfartøyene (fartøy under 28 meter største lengde) etter fysisk størrelse. En har ikke foretatt noen videre inndeling av flåten i størrelsen 28 meter største lengde og over.</t>
    </r>
  </si>
  <si>
    <r>
      <t>Driftsinntekter er summen av inntekter fra fiske og inntekter fra annen virksomhet. I posten inngår også tilfeldige inntekter som fartøyene kan ha hatt, i tillegg til eventuelle tilskudd og erstatninger. Større erstatninger er, i størst mulig grad, ført mot vedlikeholdskostnadene. Kostnadsreduserende driftstilskudd inngår i driftsinntektene for årene 1980-1986 og likviditetstilskudd inngår for årene 1988-1992. Fra og med 2019 er Lagsavgift en egen post under driftskostnader. I tidligere lønnsomhetsundersøkelser ble den trukket fra fangstinntekten før vi beregnet driftsinntekter.</t>
    </r>
    <r>
      <rPr>
        <sz val="10"/>
        <color rgb="FF00B050"/>
        <rFont val="Arial"/>
        <family val="2"/>
      </rPr>
      <t xml:space="preserve"> </t>
    </r>
  </si>
  <si>
    <t>Avgift til salgslagene i forbindelse med omsetningen av fangst. Avgiften er hjemlet i Fiskesalslagslova § 9. Avgiftsatsen blir fastsatt av salgslagene selv og vil derfor variere mellom salgslagene og fra år til år.</t>
  </si>
  <si>
    <t>Offisiell statistikk</t>
  </si>
  <si>
    <t>Ressursavgift</t>
  </si>
  <si>
    <r>
      <t>Kontrollavgift</t>
    </r>
    <r>
      <rPr>
        <vertAlign val="superscript"/>
        <sz val="9"/>
        <rFont val="Arial"/>
        <family val="2"/>
      </rPr>
      <t>1)</t>
    </r>
  </si>
  <si>
    <r>
      <rPr>
        <vertAlign val="superscript"/>
        <sz val="8"/>
        <rFont val="Arial"/>
        <family val="2"/>
      </rPr>
      <t>1)</t>
    </r>
    <r>
      <rPr>
        <sz val="8"/>
        <rFont val="Arial"/>
        <family val="2"/>
      </rPr>
      <t xml:space="preserve"> Kontrollavgift. Fra 2021 er en kontrollavgift innført for fartøy større enn eller lik 15 m største lengde. Beregningsmetoden som benyttes i lønnsomhetsundersøkelsen kan medføre at det forekommer beløp på kontrollavgift også for lengdegruppen 'Fartøy under 11 meter største lengde'</t>
    </r>
  </si>
  <si>
    <t xml:space="preserve">Avgift innført med virkning fra og med 1. januar 2005. Forskrift av 20. desember 2004 om kontrollavgift i fiskeflåten. Av § 2 fremgikk det at det skulle betales kontrollavgift av brutto fangstverdi for all fangst som til enhver tid var omfattet av salgslagenes enerett til førstehåndsomsetning etter råfiskloven. Avgiften ble trukket med en sats på 0,2 prosent over sluttseddel på samme grunnlag som produktavgift, pensjonstrekk og strukturavgift (brutto fangstinntekt fratrukket lagsavgift). Avgiften opphørte 1. januar 2013.
Kontrollavgiften ble gjeninnført med virkning fra og med 1.januar 2021. Forskrift av 20. desember 2021 om innkreving av kontrollavgift i fiskeflåten. Av § 2 fremgår det at det skal betales kontrollavgift av brutto fangstverdi for all fangst av norske fartøy som til enhver tid er omfattet av salgslagenes enerett til førstehåndsomsetning etter fiskesalgslagsloven. Avgiftssatsen er 0,22 prosent. Beregningsgrunnlag for avgiften er brutto fangstverdi fratrukket lagsavgift, og avgiften blir trukket over sluttseddel. Avgiften gjelder for fartøy større en eller lik 15 meter største lengde.
</t>
  </si>
  <si>
    <t>Avgift innført med virkning fra og med 1. juli 2021. Forskrift av 18. juni 2021 om avgift på viltlevende marine ressurser. Av § 1 fremgår det at det skal betales avgift til statskassen ved førstehåndsomsetning av viltlevende marine ressurser som er høstet av norskregistrert fartøy. Avgiften skal betales med 0,42 prosent av avgiftsgrunnlaget. Avgiftsgrunnlaget er brutto salgsbeløp minus den avgift som skal betales til fiskesalgslaget etter fiskesalslagslova (brutto fangstinntekt fratrukket lagsavgift). Avgiften trekkes over sluttseddel.</t>
  </si>
  <si>
    <r>
      <t>Drivstoffkostnader redusert for refundert mineraloljeavgift. I 2007 ble det innført avgift på utslipp av NOx, jfr. forskrift nr 1451 av 11.12.2001 om særavgifter, kapittel 3-19 Avgift på utslipp av NOx. Avgiftens formål er å bidra til kostnadseffektive reduksjoner i utslippene av nitrogenoksider (NOx) og sammen med andre virkemidler bidra til å oppfylle Norges utslippsforpliktelse etter Gøteborgprotokollen. Avgiftsplikten omfatter utslipp av NOx ved energiproduksjon fra:
a) Framdriftsmaskineri med samlet installert motoreffekt på mer enn 750 kW
b) Motorer, kjeler og turbiner med samlet installert effekt på mer enn 10 MW
c) Fakler på offshoreinstallasjoner og anlegg på land.
Det gis fritak fra avgiften for bl.a. utslipp fra fartøy som går i direktefart mellom norsk og utenlandsk havn, luftfartøy som går i direktefart mellom norsk og utenlandsk lufthavn, fartøy som brukes til fiske og fangst i fjerne farvann samt utslippskilder omfattet av miljøavtale med staten om gjennomføring av NOx–reduserende tiltak i samsvar med et fastsatt miljømål.
I lønnsomhetsundersøkelsen er NOx–avgiften ført sammen med drivstoffkostnadene.
CO</t>
    </r>
    <r>
      <rPr>
        <vertAlign val="subscript"/>
        <sz val="10"/>
        <rFont val="Arial"/>
        <family val="2"/>
      </rPr>
      <t>2</t>
    </r>
    <r>
      <rPr>
        <sz val="10"/>
        <rFont val="Arial"/>
        <family val="2"/>
      </rPr>
      <t>-kompensasjon. Første år med utbetaling fra kompensasjonsordningen for CO</t>
    </r>
    <r>
      <rPr>
        <vertAlign val="subscript"/>
        <sz val="10"/>
        <rFont val="Arial"/>
        <family val="2"/>
      </rPr>
      <t>2</t>
    </r>
    <r>
      <rPr>
        <sz val="10"/>
        <rFont val="Arial"/>
        <family val="2"/>
      </rPr>
      <t>-avgift er 2021.  Fra og med 1. januar 2020 er det innført en kompensasjonsordning for CO</t>
    </r>
    <r>
      <rPr>
        <vertAlign val="subscript"/>
        <sz val="10"/>
        <rFont val="Arial"/>
        <family val="2"/>
      </rPr>
      <t>2</t>
    </r>
    <r>
      <rPr>
        <sz val="10"/>
        <rFont val="Arial"/>
        <family val="2"/>
      </rPr>
      <t>-avgift, jf. forskrift av 23. desember 2020 om midl. tilskudd som kompensasjon for CO</t>
    </r>
    <r>
      <rPr>
        <vertAlign val="subscript"/>
        <sz val="10"/>
        <rFont val="Arial"/>
        <family val="2"/>
      </rPr>
      <t>2</t>
    </r>
    <r>
      <rPr>
        <sz val="10"/>
        <rFont val="Arial"/>
        <family val="2"/>
      </rPr>
      <t>-avgift til fartøy som driver fiske og fangst i nære farvann. CO</t>
    </r>
    <r>
      <rPr>
        <vertAlign val="subscript"/>
        <sz val="10"/>
        <rFont val="Arial"/>
        <family val="2"/>
      </rPr>
      <t>2</t>
    </r>
    <r>
      <rPr>
        <sz val="10"/>
        <rFont val="Arial"/>
        <family val="2"/>
      </rPr>
      <t>-kompensasjon utbetales på basis av fangstverdi det foregående kalenderår, etter søknad. Ordningen administreres av Garantikassen for fiskere. 
CO</t>
    </r>
    <r>
      <rPr>
        <vertAlign val="subscript"/>
        <sz val="10"/>
        <rFont val="Arial"/>
        <family val="2"/>
      </rPr>
      <t>2</t>
    </r>
    <r>
      <rPr>
        <sz val="10"/>
        <rFont val="Arial"/>
        <family val="2"/>
      </rPr>
      <t>-kompensasjon blir i de tilfeller hvor vi kan identifisere kompensasjonsbeløpet i de tilsendte opplysningene ført til fradrag fra drivstoff. Det kan forekomme unntak.</t>
    </r>
  </si>
  <si>
    <t>Nominelle verdier</t>
  </si>
  <si>
    <t>Oppdatert pr. 28.02.2024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</si>
</sst>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Red]\-#,##0.0"/>
    <numFmt numFmtId="167" formatCode="###,###,##0;[Red]\-###,###,##0"/>
    <numFmt numFmtId="168" formatCode="_ * #,##0_ ;_ * \-#,##0_ ;_ * &quot;-&quot;??_ ;_ @_ "/>
  </numFmts>
  <fonts count="31" x14ac:knownFonts="1">
    <font>
      <sz val="10"/>
      <name val="Arial"/>
    </font>
    <font>
      <sz val="10"/>
      <name val="Arial"/>
      <family val="2"/>
    </font>
    <font>
      <sz val="8"/>
      <name val="Arial"/>
      <family val="2"/>
    </font>
    <font>
      <sz val="10"/>
      <name val="Arial"/>
      <family val="2"/>
    </font>
    <font>
      <sz val="10"/>
      <name val="Arial"/>
      <family val="2"/>
    </font>
    <font>
      <sz val="10"/>
      <color theme="1"/>
      <name val="Arial"/>
      <family val="2"/>
    </font>
    <font>
      <sz val="16"/>
      <color rgb="FF14406B"/>
      <name val="Arial"/>
      <family val="2"/>
    </font>
    <font>
      <b/>
      <sz val="14"/>
      <name val="Arial"/>
      <family val="2"/>
    </font>
    <font>
      <sz val="14"/>
      <color rgb="FF14406B"/>
      <name val="Arial"/>
      <family val="2"/>
    </font>
    <font>
      <sz val="16"/>
      <name val="Arial"/>
      <family val="2"/>
    </font>
    <font>
      <b/>
      <sz val="14"/>
      <color rgb="FF0033A0"/>
      <name val="Arial"/>
      <family val="2"/>
    </font>
    <font>
      <sz val="9"/>
      <name val="Arial"/>
      <family val="2"/>
    </font>
    <font>
      <b/>
      <sz val="9"/>
      <color theme="1"/>
      <name val="Arial"/>
      <family val="2"/>
    </font>
    <font>
      <b/>
      <sz val="9"/>
      <color theme="0"/>
      <name val="Arial"/>
      <family val="2"/>
    </font>
    <font>
      <sz val="11"/>
      <color rgb="FF0033A0"/>
      <name val="Arial"/>
      <family val="2"/>
    </font>
    <font>
      <b/>
      <sz val="10"/>
      <name val="Arial"/>
      <family val="2"/>
    </font>
    <font>
      <b/>
      <sz val="9"/>
      <name val="Arial"/>
      <family val="2"/>
    </font>
    <font>
      <sz val="11"/>
      <color rgb="FF14406B"/>
      <name val="Arial"/>
      <family val="2"/>
    </font>
    <font>
      <sz val="10"/>
      <color rgb="FFCBD7ED"/>
      <name val="Arial"/>
      <family val="2"/>
    </font>
    <font>
      <sz val="16"/>
      <color rgb="FF0033A0"/>
      <name val="Arial"/>
      <family val="2"/>
    </font>
    <font>
      <sz val="14"/>
      <name val="Arial"/>
      <family val="2"/>
    </font>
    <font>
      <sz val="9"/>
      <color theme="1"/>
      <name val="Arial"/>
      <family val="2"/>
    </font>
    <font>
      <u/>
      <sz val="10"/>
      <name val="Arial"/>
      <family val="2"/>
    </font>
    <font>
      <b/>
      <sz val="10"/>
      <color theme="1"/>
      <name val="Arial"/>
      <family val="2"/>
    </font>
    <font>
      <sz val="10"/>
      <color rgb="FFFF0000"/>
      <name val="Arial"/>
      <family val="2"/>
    </font>
    <font>
      <b/>
      <sz val="10"/>
      <color rgb="FFFF0000"/>
      <name val="Arial"/>
      <family val="2"/>
    </font>
    <font>
      <sz val="10"/>
      <color rgb="FF00B050"/>
      <name val="Arial"/>
      <family val="2"/>
    </font>
    <font>
      <sz val="12"/>
      <color rgb="FF23AEB4"/>
      <name val="Arial"/>
      <family val="2"/>
    </font>
    <font>
      <vertAlign val="superscript"/>
      <sz val="9"/>
      <name val="Arial"/>
      <family val="2"/>
    </font>
    <font>
      <vertAlign val="superscript"/>
      <sz val="8"/>
      <name val="Arial"/>
      <family val="2"/>
    </font>
    <font>
      <vertAlign val="subscript"/>
      <sz val="10"/>
      <name val="Arial"/>
      <family val="2"/>
    </font>
  </fonts>
  <fills count="3">
    <fill>
      <patternFill patternType="none"/>
    </fill>
    <fill>
      <patternFill patternType="gray125"/>
    </fill>
    <fill>
      <patternFill patternType="solid">
        <fgColor rgb="FF23AEB4"/>
        <bgColor indexed="64"/>
      </patternFill>
    </fill>
  </fills>
  <borders count="21">
    <border>
      <left/>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s>
  <cellStyleXfs count="5">
    <xf numFmtId="0" fontId="0" fillId="0" borderId="0"/>
    <xf numFmtId="0" fontId="1" fillId="0" borderId="0"/>
    <xf numFmtId="0" fontId="3" fillId="0" borderId="0"/>
    <xf numFmtId="0" fontId="4" fillId="0" borderId="0"/>
    <xf numFmtId="164" fontId="4" fillId="0" borderId="0" applyFont="0" applyFill="0" applyBorder="0" applyAlignment="0" applyProtection="0"/>
  </cellStyleXfs>
  <cellXfs count="110">
    <xf numFmtId="0" fontId="0" fillId="0" borderId="0" xfId="0"/>
    <xf numFmtId="0" fontId="6" fillId="0" borderId="0" xfId="0" applyFont="1"/>
    <xf numFmtId="0" fontId="1" fillId="0" borderId="0" xfId="0" applyFont="1"/>
    <xf numFmtId="0" fontId="7" fillId="0" borderId="0" xfId="0" applyFont="1"/>
    <xf numFmtId="0" fontId="8" fillId="0" borderId="0" xfId="0" applyFont="1"/>
    <xf numFmtId="0" fontId="9" fillId="0" borderId="0" xfId="0" applyFont="1"/>
    <xf numFmtId="0" fontId="10" fillId="0" borderId="0" xfId="0" applyFont="1"/>
    <xf numFmtId="0" fontId="11" fillId="0" borderId="0" xfId="0" applyFont="1"/>
    <xf numFmtId="0" fontId="11" fillId="0" borderId="0" xfId="0" applyFont="1" applyAlignment="1">
      <alignment vertical="center"/>
    </xf>
    <xf numFmtId="0" fontId="12" fillId="0" borderId="0" xfId="0" applyFont="1" applyAlignment="1">
      <alignment vertical="center" wrapText="1"/>
    </xf>
    <xf numFmtId="0" fontId="13" fillId="2" borderId="1" xfId="0" applyFont="1" applyFill="1" applyBorder="1"/>
    <xf numFmtId="0" fontId="13" fillId="2" borderId="1" xfId="0" applyFont="1" applyFill="1" applyBorder="1" applyAlignment="1">
      <alignment horizontal="right"/>
    </xf>
    <xf numFmtId="0" fontId="1" fillId="0" borderId="0" xfId="0" applyFont="1" applyBorder="1"/>
    <xf numFmtId="0" fontId="14" fillId="0" borderId="0" xfId="0" applyFont="1"/>
    <xf numFmtId="0" fontId="15" fillId="0" borderId="0" xfId="0" applyFont="1"/>
    <xf numFmtId="0" fontId="15" fillId="0" borderId="0" xfId="0" applyFont="1" applyBorder="1"/>
    <xf numFmtId="0" fontId="16" fillId="0" borderId="0" xfId="0" applyFont="1" applyBorder="1"/>
    <xf numFmtId="3" fontId="16" fillId="0" borderId="0" xfId="0" applyNumberFormat="1" applyFont="1" applyAlignment="1">
      <alignment vertical="top"/>
    </xf>
    <xf numFmtId="168" fontId="16" fillId="0" borderId="0" xfId="4" applyNumberFormat="1" applyFont="1" applyAlignment="1">
      <alignment vertical="top"/>
    </xf>
    <xf numFmtId="0" fontId="16" fillId="0" borderId="0" xfId="0" applyFont="1"/>
    <xf numFmtId="0" fontId="11" fillId="0" borderId="0" xfId="0" applyFont="1" applyBorder="1"/>
    <xf numFmtId="3" fontId="11" fillId="0" borderId="0" xfId="0" applyNumberFormat="1" applyFont="1"/>
    <xf numFmtId="3" fontId="16" fillId="0" borderId="1" xfId="0" applyNumberFormat="1" applyFont="1" applyBorder="1"/>
    <xf numFmtId="167" fontId="16" fillId="0" borderId="0" xfId="0" applyNumberFormat="1" applyFont="1"/>
    <xf numFmtId="167" fontId="11" fillId="0" borderId="0" xfId="0" applyNumberFormat="1" applyFont="1"/>
    <xf numFmtId="165" fontId="11" fillId="0" borderId="0" xfId="0" applyNumberFormat="1" applyFont="1"/>
    <xf numFmtId="3" fontId="1" fillId="0" borderId="0" xfId="0" applyNumberFormat="1" applyFont="1"/>
    <xf numFmtId="0" fontId="17" fillId="0" borderId="0" xfId="0" applyFont="1" applyBorder="1"/>
    <xf numFmtId="3" fontId="15" fillId="0" borderId="0" xfId="0" applyNumberFormat="1" applyFont="1" applyBorder="1"/>
    <xf numFmtId="0" fontId="17" fillId="0" borderId="0" xfId="0" applyFont="1"/>
    <xf numFmtId="3" fontId="1" fillId="0" borderId="0" xfId="0" applyNumberFormat="1" applyFont="1" applyBorder="1"/>
    <xf numFmtId="166" fontId="11" fillId="0" borderId="0" xfId="0" applyNumberFormat="1" applyFont="1"/>
    <xf numFmtId="166" fontId="11" fillId="0" borderId="0" xfId="0" applyNumberFormat="1" applyFont="1" applyAlignment="1">
      <alignment horizontal="right"/>
    </xf>
    <xf numFmtId="1" fontId="16" fillId="0" borderId="0" xfId="0" applyNumberFormat="1" applyFont="1" applyAlignment="1">
      <alignment vertical="top"/>
    </xf>
    <xf numFmtId="0" fontId="18" fillId="2" borderId="0" xfId="0" applyFont="1" applyFill="1"/>
    <xf numFmtId="0" fontId="18" fillId="0" borderId="0" xfId="0" applyFont="1"/>
    <xf numFmtId="0" fontId="19" fillId="0" borderId="0" xfId="0" applyFont="1"/>
    <xf numFmtId="0" fontId="11" fillId="0" borderId="0" xfId="0" applyFont="1" applyFill="1" applyBorder="1"/>
    <xf numFmtId="0" fontId="11" fillId="0" borderId="0" xfId="0" applyFont="1" applyFill="1"/>
    <xf numFmtId="0" fontId="20" fillId="0" borderId="0" xfId="0" applyFont="1"/>
    <xf numFmtId="168" fontId="21" fillId="0" borderId="0" xfId="4" applyNumberFormat="1" applyFont="1" applyAlignment="1"/>
    <xf numFmtId="0" fontId="12" fillId="0" borderId="0" xfId="0" applyNumberFormat="1" applyFont="1" applyAlignment="1">
      <alignment vertical="top"/>
    </xf>
    <xf numFmtId="0" fontId="6" fillId="0" borderId="0" xfId="1" applyFont="1"/>
    <xf numFmtId="0" fontId="1" fillId="0" borderId="0" xfId="1" applyFont="1"/>
    <xf numFmtId="0" fontId="7" fillId="0" borderId="0" xfId="1" applyFont="1"/>
    <xf numFmtId="0" fontId="17" fillId="0" borderId="0" xfId="1" applyFont="1"/>
    <xf numFmtId="0" fontId="15" fillId="0" borderId="0" xfId="1" applyFont="1"/>
    <xf numFmtId="0" fontId="15" fillId="0" borderId="2" xfId="1" applyFont="1" applyBorder="1" applyAlignment="1">
      <alignment vertical="top"/>
    </xf>
    <xf numFmtId="0" fontId="1" fillId="0" borderId="4" xfId="1" applyFont="1" applyBorder="1" applyAlignment="1">
      <alignment vertical="top" wrapText="1"/>
    </xf>
    <xf numFmtId="0" fontId="15" fillId="0" borderId="3" xfId="1" applyFont="1" applyBorder="1" applyAlignment="1">
      <alignment horizontal="right" vertical="top"/>
    </xf>
    <xf numFmtId="0" fontId="1" fillId="0" borderId="5" xfId="1" applyFont="1" applyBorder="1" applyAlignment="1">
      <alignment vertical="top"/>
    </xf>
    <xf numFmtId="1" fontId="15" fillId="0" borderId="3" xfId="1" applyNumberFormat="1" applyFont="1" applyBorder="1" applyAlignment="1">
      <alignment vertical="top"/>
    </xf>
    <xf numFmtId="0" fontId="1" fillId="0" borderId="0" xfId="1" applyFont="1" applyAlignment="1">
      <alignment wrapText="1"/>
    </xf>
    <xf numFmtId="0" fontId="1" fillId="0" borderId="5" xfId="1" applyFont="1" applyBorder="1" applyAlignment="1">
      <alignment vertical="top" wrapText="1"/>
    </xf>
    <xf numFmtId="0" fontId="15" fillId="0" borderId="3" xfId="1" applyFont="1" applyBorder="1" applyAlignment="1">
      <alignment vertical="top"/>
    </xf>
    <xf numFmtId="0" fontId="1" fillId="0" borderId="0" xfId="3" applyFont="1"/>
    <xf numFmtId="0" fontId="15" fillId="0" borderId="3" xfId="1" applyFont="1" applyFill="1" applyBorder="1" applyAlignment="1">
      <alignment vertical="top"/>
    </xf>
    <xf numFmtId="0" fontId="23" fillId="0" borderId="19" xfId="1" applyFont="1" applyBorder="1" applyAlignment="1">
      <alignment vertical="top"/>
    </xf>
    <xf numFmtId="0" fontId="5" fillId="0" borderId="5" xfId="1" applyFont="1" applyBorder="1" applyAlignment="1">
      <alignment vertical="top"/>
    </xf>
    <xf numFmtId="0" fontId="15" fillId="0" borderId="20" xfId="1" applyFont="1" applyBorder="1" applyAlignment="1">
      <alignment vertical="top"/>
    </xf>
    <xf numFmtId="0" fontId="5" fillId="0" borderId="12" xfId="1" applyFont="1" applyBorder="1" applyAlignment="1">
      <alignment vertical="top"/>
    </xf>
    <xf numFmtId="0" fontId="20" fillId="0" borderId="0" xfId="1" applyFont="1"/>
    <xf numFmtId="0" fontId="23" fillId="0" borderId="2" xfId="1" applyFont="1" applyBorder="1" applyAlignment="1">
      <alignment vertical="top"/>
    </xf>
    <xf numFmtId="0" fontId="23" fillId="0" borderId="3" xfId="1" applyFont="1" applyBorder="1" applyAlignment="1">
      <alignment vertical="top"/>
    </xf>
    <xf numFmtId="0" fontId="23" fillId="0" borderId="7" xfId="1" applyFont="1" applyBorder="1" applyAlignment="1">
      <alignment vertical="top"/>
    </xf>
    <xf numFmtId="0" fontId="24" fillId="0" borderId="0" xfId="1" applyFont="1"/>
    <xf numFmtId="0" fontId="25" fillId="0" borderId="7" xfId="1" applyFont="1" applyBorder="1" applyAlignment="1">
      <alignment vertical="top"/>
    </xf>
    <xf numFmtId="166" fontId="23" fillId="0" borderId="3" xfId="1" applyNumberFormat="1" applyFont="1" applyBorder="1" applyAlignment="1">
      <alignment vertical="top"/>
    </xf>
    <xf numFmtId="0" fontId="5" fillId="0" borderId="3" xfId="1" applyFont="1" applyBorder="1" applyAlignment="1">
      <alignment vertical="top"/>
    </xf>
    <xf numFmtId="0" fontId="23" fillId="0" borderId="6" xfId="1" applyFont="1" applyBorder="1" applyAlignment="1">
      <alignment vertical="top"/>
    </xf>
    <xf numFmtId="0" fontId="22" fillId="0" borderId="0" xfId="1" applyFont="1"/>
    <xf numFmtId="0" fontId="27" fillId="0" borderId="0" xfId="0" applyFont="1" applyAlignment="1">
      <alignment horizontal="left"/>
    </xf>
    <xf numFmtId="0" fontId="2" fillId="0" borderId="0" xfId="0" applyFont="1" applyAlignment="1">
      <alignment wrapText="1"/>
    </xf>
    <xf numFmtId="0" fontId="1" fillId="0" borderId="0" xfId="1"/>
    <xf numFmtId="0" fontId="1" fillId="0" borderId="0" xfId="1" applyAlignment="1">
      <alignment wrapText="1"/>
    </xf>
    <xf numFmtId="0" fontId="1" fillId="0" borderId="14" xfId="1" applyFont="1" applyBorder="1" applyAlignment="1">
      <alignment horizontal="left" vertical="top" wrapText="1"/>
    </xf>
    <xf numFmtId="0" fontId="1" fillId="0" borderId="1" xfId="1" applyFont="1" applyBorder="1" applyAlignment="1">
      <alignment horizontal="left" vertical="top" wrapText="1"/>
    </xf>
    <xf numFmtId="0" fontId="1" fillId="0" borderId="15" xfId="1" applyFont="1" applyBorder="1" applyAlignment="1">
      <alignment horizontal="left" vertical="top" wrapText="1"/>
    </xf>
    <xf numFmtId="0" fontId="5" fillId="0" borderId="14" xfId="1" applyFont="1" applyBorder="1" applyAlignment="1">
      <alignment horizontal="left" vertical="top" wrapText="1"/>
    </xf>
    <xf numFmtId="0" fontId="5" fillId="0" borderId="1" xfId="1" applyFont="1" applyBorder="1" applyAlignment="1">
      <alignment horizontal="left" vertical="top" wrapText="1"/>
    </xf>
    <xf numFmtId="0" fontId="5" fillId="0" borderId="15" xfId="1" applyFont="1" applyBorder="1" applyAlignment="1">
      <alignment horizontal="left" vertical="top" wrapText="1"/>
    </xf>
    <xf numFmtId="0" fontId="1" fillId="0" borderId="16" xfId="1" applyFont="1" applyBorder="1" applyAlignment="1">
      <alignment horizontal="left" vertical="top" wrapText="1"/>
    </xf>
    <xf numFmtId="0" fontId="1" fillId="0" borderId="17" xfId="1" applyFont="1" applyBorder="1" applyAlignment="1">
      <alignment horizontal="left" vertical="top" wrapText="1"/>
    </xf>
    <xf numFmtId="0" fontId="1" fillId="0" borderId="18" xfId="1" applyFont="1" applyBorder="1" applyAlignment="1">
      <alignment horizontal="left" vertical="top" wrapText="1"/>
    </xf>
    <xf numFmtId="0" fontId="1" fillId="0" borderId="4" xfId="1" applyFont="1" applyBorder="1" applyAlignment="1">
      <alignment vertical="top" wrapText="1"/>
    </xf>
    <xf numFmtId="0" fontId="1" fillId="0" borderId="8" xfId="1" applyFont="1" applyBorder="1" applyAlignment="1">
      <alignment vertical="top" wrapText="1"/>
    </xf>
    <xf numFmtId="0" fontId="1" fillId="0" borderId="5" xfId="1" applyFont="1" applyBorder="1" applyAlignment="1">
      <alignment vertical="top" wrapText="1"/>
    </xf>
    <xf numFmtId="0" fontId="1" fillId="0" borderId="9" xfId="1" applyFont="1" applyBorder="1" applyAlignment="1">
      <alignment vertical="top" wrapText="1"/>
    </xf>
    <xf numFmtId="0" fontId="5" fillId="0" borderId="5" xfId="1" applyFont="1" applyBorder="1" applyAlignment="1">
      <alignment vertical="top" wrapText="1"/>
    </xf>
    <xf numFmtId="0" fontId="5" fillId="0" borderId="9" xfId="1" applyFont="1" applyBorder="1" applyAlignment="1">
      <alignment vertical="top" wrapText="1"/>
    </xf>
    <xf numFmtId="0" fontId="1" fillId="0" borderId="4" xfId="1" applyBorder="1" applyAlignment="1">
      <alignment vertical="top" wrapText="1"/>
    </xf>
    <xf numFmtId="0" fontId="1" fillId="0" borderId="8" xfId="1" applyBorder="1" applyAlignment="1">
      <alignment vertical="top" wrapText="1"/>
    </xf>
    <xf numFmtId="0" fontId="1" fillId="0" borderId="5" xfId="1" applyBorder="1" applyAlignment="1">
      <alignment vertical="top" wrapText="1"/>
    </xf>
    <xf numFmtId="0" fontId="1" fillId="0" borderId="9" xfId="1" applyBorder="1" applyAlignment="1">
      <alignment vertical="top" wrapText="1"/>
    </xf>
    <xf numFmtId="0" fontId="1" fillId="0" borderId="10" xfId="1" applyBorder="1" applyAlignment="1">
      <alignment vertical="top" wrapText="1"/>
    </xf>
    <xf numFmtId="0" fontId="1" fillId="0" borderId="11" xfId="1" applyBorder="1" applyAlignment="1">
      <alignment vertical="top" wrapText="1"/>
    </xf>
    <xf numFmtId="0" fontId="1" fillId="0" borderId="14" xfId="1" applyBorder="1" applyAlignment="1">
      <alignment vertical="top" wrapText="1"/>
    </xf>
    <xf numFmtId="0" fontId="1" fillId="0" borderId="1" xfId="1" applyBorder="1" applyAlignment="1">
      <alignment vertical="top" wrapText="1"/>
    </xf>
    <xf numFmtId="0" fontId="1" fillId="0" borderId="15" xfId="1" applyBorder="1" applyAlignment="1">
      <alignment vertical="top" wrapText="1"/>
    </xf>
    <xf numFmtId="0" fontId="1" fillId="0" borderId="14" xfId="1" applyBorder="1" applyAlignment="1">
      <alignment horizontal="left" vertical="top" wrapText="1"/>
    </xf>
    <xf numFmtId="0" fontId="1" fillId="0" borderId="1" xfId="1" applyBorder="1" applyAlignment="1">
      <alignment horizontal="left" vertical="top" wrapText="1"/>
    </xf>
    <xf numFmtId="0" fontId="1" fillId="0" borderId="15" xfId="1" applyBorder="1" applyAlignment="1">
      <alignment horizontal="left" vertical="top" wrapText="1"/>
    </xf>
    <xf numFmtId="0" fontId="1" fillId="0" borderId="14" xfId="1" applyBorder="1" applyAlignment="1">
      <alignment horizontal="center" vertical="top" wrapText="1"/>
    </xf>
    <xf numFmtId="0" fontId="1" fillId="0" borderId="1" xfId="1" applyBorder="1" applyAlignment="1">
      <alignment horizontal="center" vertical="top" wrapText="1"/>
    </xf>
    <xf numFmtId="0" fontId="1" fillId="0" borderId="15" xfId="1" applyBorder="1" applyAlignment="1">
      <alignment horizontal="center" vertical="top" wrapText="1"/>
    </xf>
    <xf numFmtId="0" fontId="5" fillId="0" borderId="14"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5" xfId="1" applyFont="1" applyBorder="1" applyAlignment="1" applyProtection="1">
      <alignment horizontal="left" vertical="top" wrapText="1"/>
      <protection locked="0"/>
    </xf>
    <xf numFmtId="0" fontId="1" fillId="0" borderId="12" xfId="1" applyBorder="1" applyAlignment="1">
      <alignment vertical="top" wrapText="1"/>
    </xf>
    <xf numFmtId="0" fontId="1" fillId="0" borderId="13" xfId="1" applyBorder="1" applyAlignment="1">
      <alignment vertical="top" wrapText="1"/>
    </xf>
  </cellXfs>
  <cellStyles count="5">
    <cellStyle name="Komma" xfId="4" builtinId="3"/>
    <cellStyle name="Normal" xfId="0" builtinId="0"/>
    <cellStyle name="Normal 2" xfId="1" xr:uid="{00000000-0005-0000-0000-000002000000}"/>
    <cellStyle name="Normal 3" xfId="2" xr:uid="{00000000-0005-0000-0000-000003000000}"/>
    <cellStyle name="Normal 3 2" xfId="3" xr:uid="{00000000-0005-0000-0000-000004000000}"/>
  </cellStyles>
  <dxfs count="0"/>
  <tableStyles count="0" defaultTableStyle="TableStyleMedium9" defaultPivotStyle="PivotStyleLight16"/>
  <colors>
    <mruColors>
      <color rgb="FF14406B"/>
      <color rgb="FF0033A0"/>
      <color rgb="FFCBD7ED"/>
      <color rgb="FFCB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A77"/>
  <sheetViews>
    <sheetView tabSelected="1" workbookViewId="0">
      <pane xSplit="1" ySplit="12" topLeftCell="B13" activePane="bottomRight" state="frozen"/>
      <selection activeCell="A10" sqref="A10"/>
      <selection pane="topRight" activeCell="A10" sqref="A10"/>
      <selection pane="bottomLeft" activeCell="A10" sqref="A10"/>
      <selection pane="bottomRight"/>
    </sheetView>
  </sheetViews>
  <sheetFormatPr baseColWidth="10" defaultColWidth="9.140625" defaultRowHeight="12.75" x14ac:dyDescent="0.2"/>
  <cols>
    <col min="1" max="1" width="62.85546875" style="2" customWidth="1"/>
    <col min="2" max="10" width="11.42578125" style="2" customWidth="1"/>
    <col min="11" max="12" width="12.5703125" style="2" bestFit="1" customWidth="1"/>
    <col min="13" max="13" width="12.5703125" style="2" customWidth="1"/>
    <col min="14" max="15" width="12" style="2" customWidth="1"/>
    <col min="16" max="17" width="12.7109375" style="2" customWidth="1"/>
    <col min="18" max="16384" width="9.140625" style="2"/>
  </cols>
  <sheetData>
    <row r="1" spans="1:131" ht="20.25" x14ac:dyDescent="0.3">
      <c r="A1" s="1" t="s">
        <v>11</v>
      </c>
    </row>
    <row r="2" spans="1:131" ht="11.25" customHeight="1" x14ac:dyDescent="0.25">
      <c r="A2" s="3"/>
    </row>
    <row r="3" spans="1:131" s="5" customFormat="1" ht="20.25" x14ac:dyDescent="0.3">
      <c r="A3" s="4" t="s">
        <v>82</v>
      </c>
    </row>
    <row r="4" spans="1:131" s="5" customFormat="1" ht="20.25" x14ac:dyDescent="0.3">
      <c r="A4" s="71" t="s">
        <v>134</v>
      </c>
    </row>
    <row r="5" spans="1:131" ht="11.25" customHeight="1" x14ac:dyDescent="0.25">
      <c r="A5" s="6"/>
    </row>
    <row r="6" spans="1:131" x14ac:dyDescent="0.2">
      <c r="A6" s="7" t="s">
        <v>47</v>
      </c>
    </row>
    <row r="7" spans="1:131" x14ac:dyDescent="0.2">
      <c r="A7" s="7" t="s">
        <v>104</v>
      </c>
    </row>
    <row r="8" spans="1:131" ht="12" customHeight="1" x14ac:dyDescent="0.2">
      <c r="A8" s="7" t="s">
        <v>141</v>
      </c>
    </row>
    <row r="9" spans="1:131" x14ac:dyDescent="0.2">
      <c r="A9" s="8" t="s">
        <v>142</v>
      </c>
    </row>
    <row r="10" spans="1:131" ht="37.5" customHeight="1" x14ac:dyDescent="0.2">
      <c r="A10" s="9" t="s">
        <v>107</v>
      </c>
    </row>
    <row r="11" spans="1:131" ht="12" customHeight="1" x14ac:dyDescent="0.2"/>
    <row r="12" spans="1:131" ht="13.5" customHeight="1" x14ac:dyDescent="0.2">
      <c r="A12" s="10" t="s">
        <v>12</v>
      </c>
      <c r="B12" s="11">
        <v>2007</v>
      </c>
      <c r="C12" s="11">
        <v>2008</v>
      </c>
      <c r="D12" s="11">
        <v>2009</v>
      </c>
      <c r="E12" s="11">
        <v>2010</v>
      </c>
      <c r="F12" s="11">
        <v>2011</v>
      </c>
      <c r="G12" s="11">
        <v>2012</v>
      </c>
      <c r="H12" s="11">
        <v>2013</v>
      </c>
      <c r="I12" s="11">
        <v>2014</v>
      </c>
      <c r="J12" s="11">
        <v>2015</v>
      </c>
      <c r="K12" s="11">
        <v>2016</v>
      </c>
      <c r="L12" s="11">
        <v>2017</v>
      </c>
      <c r="M12" s="11">
        <v>2018</v>
      </c>
      <c r="N12" s="11">
        <v>2019</v>
      </c>
      <c r="O12" s="11">
        <v>2020</v>
      </c>
      <c r="P12" s="11">
        <v>2021</v>
      </c>
      <c r="Q12" s="11">
        <v>2022</v>
      </c>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row>
    <row r="13" spans="1:131" s="14" customFormat="1" ht="15" customHeight="1" x14ac:dyDescent="0.2">
      <c r="A13" s="13" t="s">
        <v>108</v>
      </c>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row>
    <row r="14" spans="1:131" s="19" customFormat="1" ht="12.75" customHeight="1" x14ac:dyDescent="0.2">
      <c r="A14" s="16" t="s">
        <v>105</v>
      </c>
      <c r="B14" s="17">
        <v>846719.91098748299</v>
      </c>
      <c r="C14" s="17">
        <v>853159.80366492097</v>
      </c>
      <c r="D14" s="17">
        <v>747765.44871794898</v>
      </c>
      <c r="E14" s="17">
        <v>797148.63216957601</v>
      </c>
      <c r="F14" s="17">
        <v>1094659.1912650601</v>
      </c>
      <c r="G14" s="17">
        <v>1049081.44283647</v>
      </c>
      <c r="H14" s="17">
        <v>1029732.6369636999</v>
      </c>
      <c r="I14" s="17">
        <v>1134542.6632536999</v>
      </c>
      <c r="J14" s="17">
        <v>1322550.1254437901</v>
      </c>
      <c r="K14" s="18">
        <v>1486796.85816448</v>
      </c>
      <c r="L14" s="18">
        <v>1237875.15429043</v>
      </c>
      <c r="M14" s="18">
        <v>1321465.9014814801</v>
      </c>
      <c r="N14" s="18">
        <v>1452311.3818508501</v>
      </c>
      <c r="O14" s="18">
        <v>1391377.74300254</v>
      </c>
      <c r="P14" s="18">
        <v>1424488.0678952499</v>
      </c>
      <c r="Q14" s="18">
        <v>2009106.74036697</v>
      </c>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row>
    <row r="15" spans="1:131" s="7" customFormat="1" ht="12" x14ac:dyDescent="0.2">
      <c r="A15" s="20"/>
      <c r="B15" s="20"/>
      <c r="C15" s="20"/>
      <c r="D15" s="20"/>
      <c r="E15" s="20"/>
      <c r="F15" s="20"/>
      <c r="G15" s="20"/>
      <c r="H15" s="20"/>
      <c r="I15" s="20"/>
      <c r="J15" s="20"/>
      <c r="K15" s="20"/>
      <c r="L15" s="20"/>
      <c r="M15" s="20"/>
      <c r="N15" s="20"/>
      <c r="O15" s="20"/>
      <c r="P15" s="20"/>
      <c r="Q15" s="20"/>
    </row>
    <row r="16" spans="1:131" s="7" customFormat="1" ht="12.75" customHeight="1" x14ac:dyDescent="0.2">
      <c r="A16" s="19" t="s">
        <v>14</v>
      </c>
      <c r="B16" s="20"/>
      <c r="C16" s="20"/>
      <c r="D16" s="20"/>
      <c r="E16" s="20"/>
      <c r="F16" s="20"/>
      <c r="G16" s="20"/>
      <c r="H16" s="20"/>
      <c r="I16" s="20"/>
      <c r="J16" s="20"/>
      <c r="K16" s="20"/>
      <c r="L16" s="20"/>
      <c r="M16" s="20"/>
      <c r="N16" s="20"/>
      <c r="O16" s="20"/>
      <c r="P16" s="20"/>
      <c r="Q16" s="20"/>
    </row>
    <row r="17" spans="1:17" s="7" customFormat="1" ht="12.75" customHeight="1" x14ac:dyDescent="0.2">
      <c r="A17" s="7" t="s">
        <v>1</v>
      </c>
      <c r="B17" s="21">
        <v>21398.123783031999</v>
      </c>
      <c r="C17" s="21">
        <v>22564.5523560209</v>
      </c>
      <c r="D17" s="21">
        <v>19608.948717948701</v>
      </c>
      <c r="E17" s="21">
        <v>22849.193266832899</v>
      </c>
      <c r="F17" s="21">
        <v>30336.7771084337</v>
      </c>
      <c r="G17" s="21">
        <v>27498.247467438501</v>
      </c>
      <c r="H17" s="21">
        <v>27861.851485148502</v>
      </c>
      <c r="I17" s="21">
        <v>36431.443686006802</v>
      </c>
      <c r="J17" s="21">
        <v>39250.7218934911</v>
      </c>
      <c r="K17" s="21">
        <v>37212.467222884399</v>
      </c>
      <c r="L17" s="21">
        <v>27288.123762376199</v>
      </c>
      <c r="M17" s="21">
        <v>29394.885185185201</v>
      </c>
      <c r="N17" s="21">
        <v>31867.9964061096</v>
      </c>
      <c r="O17" s="21">
        <v>29405.016115351998</v>
      </c>
      <c r="P17" s="21">
        <v>28960.714839961202</v>
      </c>
      <c r="Q17" s="21">
        <v>40346.094495412799</v>
      </c>
    </row>
    <row r="18" spans="1:17" s="7" customFormat="1" ht="12.75" customHeight="1" x14ac:dyDescent="0.2">
      <c r="A18" s="7" t="s">
        <v>130</v>
      </c>
      <c r="B18" s="21"/>
      <c r="C18" s="21"/>
      <c r="D18" s="21"/>
      <c r="E18" s="21"/>
      <c r="F18" s="21"/>
      <c r="G18" s="21"/>
      <c r="H18" s="21"/>
      <c r="I18" s="21"/>
      <c r="J18" s="21"/>
      <c r="K18" s="21"/>
      <c r="L18" s="21"/>
      <c r="M18" s="21"/>
      <c r="N18" s="21">
        <v>14867.999101527401</v>
      </c>
      <c r="O18" s="21">
        <v>13432.1925360475</v>
      </c>
      <c r="P18" s="21">
        <v>14088.8234723569</v>
      </c>
      <c r="Q18" s="21">
        <v>17189.137614678901</v>
      </c>
    </row>
    <row r="19" spans="1:17" s="7" customFormat="1" ht="12.75" customHeight="1" x14ac:dyDescent="0.2">
      <c r="A19" s="7" t="s">
        <v>9</v>
      </c>
      <c r="B19" s="21">
        <v>411.08066759387998</v>
      </c>
      <c r="C19" s="21">
        <v>977.31544502617805</v>
      </c>
      <c r="H19" s="21"/>
      <c r="I19" s="21"/>
      <c r="J19" s="21"/>
      <c r="K19" s="21"/>
      <c r="L19" s="21"/>
      <c r="M19" s="21"/>
      <c r="N19" s="21"/>
      <c r="O19" s="21"/>
      <c r="P19" s="21"/>
      <c r="Q19" s="21"/>
    </row>
    <row r="20" spans="1:17" s="7" customFormat="1" ht="12.75" customHeight="1" x14ac:dyDescent="0.2">
      <c r="A20" s="7" t="s">
        <v>136</v>
      </c>
      <c r="B20" s="21">
        <v>1663.61474269819</v>
      </c>
      <c r="C20" s="21">
        <v>1666.5785340314101</v>
      </c>
      <c r="D20" s="21">
        <v>1427.00256410256</v>
      </c>
      <c r="E20" s="21">
        <v>1563.0187032419001</v>
      </c>
      <c r="F20" s="21">
        <v>2096.2078313253</v>
      </c>
      <c r="G20" s="21">
        <v>2031.81041968162</v>
      </c>
      <c r="H20" s="21"/>
      <c r="I20" s="21"/>
      <c r="J20" s="21"/>
      <c r="K20" s="21"/>
      <c r="L20" s="21"/>
      <c r="M20" s="21"/>
      <c r="N20" s="21"/>
      <c r="O20" s="21"/>
      <c r="P20" s="21">
        <v>17.785645004849702</v>
      </c>
      <c r="Q20" s="21">
        <v>21.8779816513761</v>
      </c>
    </row>
    <row r="21" spans="1:17" s="7" customFormat="1" ht="12.75" customHeight="1" x14ac:dyDescent="0.2">
      <c r="A21" s="8" t="s">
        <v>112</v>
      </c>
      <c r="B21" s="21"/>
      <c r="C21" s="21"/>
      <c r="D21" s="21"/>
      <c r="E21" s="21"/>
      <c r="F21" s="21"/>
      <c r="G21" s="21"/>
      <c r="H21" s="21"/>
      <c r="I21" s="21">
        <v>13250.1149032992</v>
      </c>
      <c r="J21" s="21">
        <v>15265.562130177501</v>
      </c>
      <c r="K21" s="21">
        <v>19234.2288438617</v>
      </c>
      <c r="L21" s="21">
        <v>16323.073432343201</v>
      </c>
      <c r="M21" s="21">
        <v>17264.462962963</v>
      </c>
      <c r="N21" s="21">
        <v>18593.124887690901</v>
      </c>
      <c r="O21" s="21">
        <v>18043.813401187399</v>
      </c>
      <c r="P21" s="21">
        <v>18620</v>
      </c>
      <c r="Q21" s="21">
        <v>25937.792660550502</v>
      </c>
    </row>
    <row r="22" spans="1:17" s="7" customFormat="1" ht="12.75" customHeight="1" x14ac:dyDescent="0.2">
      <c r="A22" s="8" t="s">
        <v>135</v>
      </c>
      <c r="P22" s="21">
        <v>2556.1222114451998</v>
      </c>
      <c r="Q22" s="21">
        <v>8074.2633027522897</v>
      </c>
    </row>
    <row r="23" spans="1:17" s="7" customFormat="1" ht="12.75" customHeight="1" x14ac:dyDescent="0.2">
      <c r="A23" s="7" t="s">
        <v>15</v>
      </c>
      <c r="B23" s="21">
        <v>445122.72739916597</v>
      </c>
      <c r="C23" s="21">
        <v>427319.69633507897</v>
      </c>
      <c r="D23" s="21">
        <v>392375.51410256402</v>
      </c>
      <c r="E23" s="21">
        <v>420760.334164589</v>
      </c>
      <c r="F23" s="21">
        <v>547123.36144578306</v>
      </c>
      <c r="G23" s="21">
        <v>487121.41534008703</v>
      </c>
      <c r="H23" s="21">
        <v>477950.43234323402</v>
      </c>
      <c r="I23" s="21">
        <v>528371.26166097797</v>
      </c>
      <c r="J23" s="21">
        <v>602701.71124260395</v>
      </c>
      <c r="K23" s="21">
        <v>716603.49582836695</v>
      </c>
      <c r="L23" s="21">
        <v>581168.24504950503</v>
      </c>
      <c r="M23" s="21">
        <v>612834.90444444399</v>
      </c>
      <c r="N23" s="21">
        <v>697663.06918239</v>
      </c>
      <c r="O23" s="21">
        <v>650957.38422391901</v>
      </c>
      <c r="P23" s="21">
        <v>657471.11057225999</v>
      </c>
      <c r="Q23" s="21">
        <v>921941.67431192705</v>
      </c>
    </row>
    <row r="24" spans="1:17" s="7" customFormat="1" ht="12.75" customHeight="1" x14ac:dyDescent="0.2">
      <c r="A24" s="7" t="s">
        <v>75</v>
      </c>
      <c r="B24" s="21">
        <v>11846.3769123783</v>
      </c>
      <c r="C24" s="21">
        <v>12453.5759162304</v>
      </c>
      <c r="D24" s="21">
        <v>12589.1512820513</v>
      </c>
      <c r="E24" s="21">
        <v>10470.0835411471</v>
      </c>
      <c r="F24" s="21">
        <v>11264.316265060201</v>
      </c>
      <c r="G24" s="21">
        <v>13054.1577424023</v>
      </c>
      <c r="H24" s="21">
        <v>10192.668316831699</v>
      </c>
      <c r="I24" s="21">
        <v>9890.8122866894191</v>
      </c>
      <c r="J24" s="21">
        <v>11549.0674556213</v>
      </c>
      <c r="K24" s="21">
        <v>9084.4219308700794</v>
      </c>
      <c r="L24" s="21">
        <v>11431.905940594101</v>
      </c>
      <c r="M24" s="21">
        <v>6720.62</v>
      </c>
      <c r="N24" s="21">
        <v>7836.2353998203098</v>
      </c>
      <c r="O24" s="21">
        <v>7915.9889737065296</v>
      </c>
      <c r="P24" s="21">
        <v>10559.855480116399</v>
      </c>
      <c r="Q24" s="21">
        <v>7808.9357798165101</v>
      </c>
    </row>
    <row r="25" spans="1:17" s="7" customFormat="1" ht="12.75" customHeight="1" x14ac:dyDescent="0.2">
      <c r="A25" s="7" t="s">
        <v>3</v>
      </c>
      <c r="B25" s="21">
        <v>564.09457579972195</v>
      </c>
      <c r="C25" s="21">
        <v>1029.94895287958</v>
      </c>
      <c r="D25" s="21">
        <v>185.73589743589699</v>
      </c>
      <c r="E25" s="21">
        <v>845.91271820448901</v>
      </c>
      <c r="F25" s="21">
        <v>1607.4322289156601</v>
      </c>
      <c r="G25" s="21">
        <v>2382.0303907380599</v>
      </c>
      <c r="H25" s="21">
        <v>1897.09240924092</v>
      </c>
      <c r="I25" s="21">
        <v>2740.1126279863502</v>
      </c>
      <c r="J25" s="21">
        <v>1947.61538461538</v>
      </c>
      <c r="K25" s="21">
        <v>4233.8033373063199</v>
      </c>
      <c r="L25" s="21">
        <v>3968.6254125412502</v>
      </c>
      <c r="M25" s="21">
        <v>1462.8051851851901</v>
      </c>
      <c r="N25" s="21">
        <v>6289.9074573225498</v>
      </c>
      <c r="O25" s="21">
        <v>3917.8558100084801</v>
      </c>
      <c r="P25" s="21">
        <v>3963.9010669253198</v>
      </c>
      <c r="Q25" s="21">
        <v>5162.4422018348596</v>
      </c>
    </row>
    <row r="26" spans="1:17" s="7" customFormat="1" ht="12.75" customHeight="1" x14ac:dyDescent="0.2">
      <c r="A26" s="7" t="s">
        <v>41</v>
      </c>
      <c r="B26" s="21">
        <v>2088.7413073713501</v>
      </c>
      <c r="C26" s="21">
        <v>2089.08638743456</v>
      </c>
      <c r="D26" s="21">
        <v>1794.34358974359</v>
      </c>
      <c r="E26" s="21">
        <v>1960.24189526185</v>
      </c>
      <c r="F26" s="21">
        <v>2621.8810240963899</v>
      </c>
      <c r="G26" s="21">
        <v>2544.6338639652699</v>
      </c>
      <c r="H26" s="21">
        <v>2482.0429042904302</v>
      </c>
      <c r="I26" s="21">
        <v>2756.7201365187698</v>
      </c>
      <c r="J26" s="21">
        <v>3161.1455621301802</v>
      </c>
      <c r="K26" s="21">
        <v>3562.40047675805</v>
      </c>
      <c r="L26" s="21">
        <v>3025.0156765676602</v>
      </c>
      <c r="M26" s="21">
        <v>3199.56222222222</v>
      </c>
      <c r="N26" s="21">
        <v>3426.70889487871</v>
      </c>
      <c r="O26" s="21">
        <v>3860.2663273961002</v>
      </c>
      <c r="P26" s="21">
        <v>4826.8564500484999</v>
      </c>
      <c r="Q26" s="21">
        <v>6718.9376146789</v>
      </c>
    </row>
    <row r="27" spans="1:17" s="7" customFormat="1" ht="12.75" customHeight="1" x14ac:dyDescent="0.2">
      <c r="A27" s="7" t="s">
        <v>48</v>
      </c>
      <c r="B27" s="21">
        <v>60862.168289290697</v>
      </c>
      <c r="C27" s="21">
        <v>59215.823298429299</v>
      </c>
      <c r="D27" s="21">
        <v>48307.4</v>
      </c>
      <c r="E27" s="21">
        <v>67870.695760598494</v>
      </c>
      <c r="F27" s="21">
        <v>55014.320783132498</v>
      </c>
      <c r="G27" s="21">
        <v>70963.714905933404</v>
      </c>
      <c r="H27" s="21">
        <v>86372.8118811881</v>
      </c>
      <c r="I27" s="21">
        <v>78937.310580204794</v>
      </c>
      <c r="J27" s="21">
        <v>87191.311242603595</v>
      </c>
      <c r="K27" s="21">
        <v>85111.021454111993</v>
      </c>
      <c r="L27" s="21">
        <v>94567.817656765706</v>
      </c>
      <c r="M27" s="21">
        <v>116269.123703704</v>
      </c>
      <c r="N27" s="21">
        <v>112906.428571429</v>
      </c>
      <c r="O27" s="21">
        <v>130349.139100933</v>
      </c>
      <c r="P27" s="21">
        <v>109022.892337536</v>
      </c>
      <c r="Q27" s="21">
        <v>148008.48440367001</v>
      </c>
    </row>
    <row r="28" spans="1:17" s="7" customFormat="1" ht="12.75" customHeight="1" x14ac:dyDescent="0.2">
      <c r="A28" s="7" t="s">
        <v>42</v>
      </c>
      <c r="B28" s="21">
        <v>664.25591098748305</v>
      </c>
      <c r="C28" s="21">
        <v>172.30497382198999</v>
      </c>
      <c r="D28" s="21">
        <v>82.051282051282101</v>
      </c>
      <c r="E28" s="21">
        <v>476.01995012468802</v>
      </c>
      <c r="F28" s="21">
        <v>1900.4503012048201</v>
      </c>
      <c r="G28" s="21">
        <v>2430.3415340086799</v>
      </c>
      <c r="H28" s="21">
        <v>0</v>
      </c>
      <c r="I28" s="21">
        <v>6338.8498293515404</v>
      </c>
      <c r="J28" s="21">
        <v>1082.51597633136</v>
      </c>
      <c r="K28" s="21">
        <v>5990.0834326579297</v>
      </c>
      <c r="L28" s="21">
        <v>6877.6485148514803</v>
      </c>
      <c r="M28" s="21">
        <v>504.40814814814797</v>
      </c>
      <c r="N28" s="21">
        <v>4120.6900269541802</v>
      </c>
      <c r="O28" s="21">
        <v>2768.28498727735</v>
      </c>
      <c r="P28" s="21">
        <v>14749.9059165858</v>
      </c>
      <c r="Q28" s="21">
        <v>12538.051376146799</v>
      </c>
    </row>
    <row r="29" spans="1:17" s="7" customFormat="1" ht="12.75" customHeight="1" x14ac:dyDescent="0.2">
      <c r="A29" s="7" t="s">
        <v>0</v>
      </c>
      <c r="B29" s="21">
        <v>40878.824756606402</v>
      </c>
      <c r="C29" s="21">
        <v>50659.747382198999</v>
      </c>
      <c r="D29" s="21">
        <v>37211.294871794897</v>
      </c>
      <c r="E29" s="21">
        <v>41131.916458852902</v>
      </c>
      <c r="F29" s="21">
        <v>54421.170180722896</v>
      </c>
      <c r="G29" s="21">
        <v>55715.7612156295</v>
      </c>
      <c r="H29" s="21">
        <v>67399.198019802003</v>
      </c>
      <c r="I29" s="21">
        <v>64197.323094425497</v>
      </c>
      <c r="J29" s="21">
        <v>53907.453254437904</v>
      </c>
      <c r="K29" s="21">
        <v>44520.228843861703</v>
      </c>
      <c r="L29" s="21">
        <v>46671.662541254103</v>
      </c>
      <c r="M29" s="21">
        <v>48865.645185185203</v>
      </c>
      <c r="N29" s="21">
        <v>55738.092542677397</v>
      </c>
      <c r="O29" s="21">
        <v>44493.805767599697</v>
      </c>
      <c r="P29" s="21">
        <v>50549.829291949602</v>
      </c>
      <c r="Q29" s="21">
        <v>86071.787155963306</v>
      </c>
    </row>
    <row r="30" spans="1:17" s="7" customFormat="1" ht="12.75" customHeight="1" x14ac:dyDescent="0.2">
      <c r="A30" s="7" t="s">
        <v>2</v>
      </c>
      <c r="B30" s="21">
        <v>5693.3546592489602</v>
      </c>
      <c r="C30" s="21">
        <v>5584.4123036649198</v>
      </c>
      <c r="D30" s="21">
        <v>6194.7025641025602</v>
      </c>
      <c r="E30" s="21">
        <v>9295.6920199501292</v>
      </c>
      <c r="F30" s="21">
        <v>5545.8825301204797</v>
      </c>
      <c r="G30" s="21">
        <v>15443.3835021708</v>
      </c>
      <c r="H30" s="21">
        <v>8464.4422442244195</v>
      </c>
      <c r="I30" s="21">
        <v>10933.1911262799</v>
      </c>
      <c r="J30" s="21">
        <v>9995.5692307692298</v>
      </c>
      <c r="K30" s="21">
        <v>11819.456495828401</v>
      </c>
      <c r="L30" s="21">
        <v>12196.1122112211</v>
      </c>
      <c r="M30" s="21">
        <v>6827.1466666666702</v>
      </c>
      <c r="N30" s="21">
        <v>11081.3692722372</v>
      </c>
      <c r="O30" s="21">
        <v>9354.6174724342709</v>
      </c>
      <c r="P30" s="21">
        <v>17228.622696411301</v>
      </c>
      <c r="Q30" s="21">
        <v>38096.285321100899</v>
      </c>
    </row>
    <row r="31" spans="1:17" s="7" customFormat="1" ht="12.75" customHeight="1" x14ac:dyDescent="0.2">
      <c r="A31" s="7" t="s">
        <v>5</v>
      </c>
      <c r="B31" s="21">
        <v>71587.378303198901</v>
      </c>
      <c r="C31" s="21">
        <v>74692.414921465999</v>
      </c>
      <c r="D31" s="21">
        <v>63060.614102564097</v>
      </c>
      <c r="E31" s="21">
        <v>64344.326683291802</v>
      </c>
      <c r="F31" s="21">
        <v>91863.394578313295</v>
      </c>
      <c r="G31" s="21">
        <v>100453.243125904</v>
      </c>
      <c r="H31" s="21">
        <v>93465.704620461998</v>
      </c>
      <c r="I31" s="21">
        <v>101416.757679181</v>
      </c>
      <c r="J31" s="21">
        <v>112090.75857988199</v>
      </c>
      <c r="K31" s="21">
        <v>106482.21215733</v>
      </c>
      <c r="L31" s="21">
        <v>102524.638613861</v>
      </c>
      <c r="M31" s="21">
        <v>117773.787407407</v>
      </c>
      <c r="N31" s="21">
        <v>119409.196765499</v>
      </c>
      <c r="O31" s="21">
        <v>125735.028837998</v>
      </c>
      <c r="P31" s="21">
        <v>120914.10572259899</v>
      </c>
      <c r="Q31" s="21">
        <v>135334.56513761499</v>
      </c>
    </row>
    <row r="32" spans="1:17" s="7" customFormat="1" ht="12.75" customHeight="1" x14ac:dyDescent="0.2">
      <c r="A32" s="7" t="s">
        <v>6</v>
      </c>
      <c r="B32" s="21">
        <v>46823.136300417202</v>
      </c>
      <c r="C32" s="21">
        <v>47419.160994764403</v>
      </c>
      <c r="D32" s="21">
        <v>39726.0769230769</v>
      </c>
      <c r="E32" s="21">
        <v>47539.002493765598</v>
      </c>
      <c r="F32" s="21">
        <v>60212.207831325301</v>
      </c>
      <c r="G32" s="21">
        <v>70237.410998552805</v>
      </c>
      <c r="H32" s="21">
        <v>57565.372937293701</v>
      </c>
      <c r="I32" s="21">
        <v>51532.861205915797</v>
      </c>
      <c r="J32" s="21">
        <v>66308.209467455599</v>
      </c>
      <c r="K32" s="21">
        <v>76408.852205005998</v>
      </c>
      <c r="L32" s="21">
        <v>59589.825907590799</v>
      </c>
      <c r="M32" s="21">
        <v>54094.080740740697</v>
      </c>
      <c r="N32" s="21">
        <v>50170.176999101503</v>
      </c>
      <c r="O32" s="21">
        <v>65186.324851569101</v>
      </c>
      <c r="P32" s="21">
        <v>58184.725509214397</v>
      </c>
      <c r="Q32" s="21">
        <v>69617.489908256903</v>
      </c>
    </row>
    <row r="33" spans="1:17" s="7" customFormat="1" ht="12.75" customHeight="1" x14ac:dyDescent="0.2">
      <c r="A33" s="7" t="s">
        <v>4</v>
      </c>
      <c r="B33" s="21">
        <v>17528.2559109875</v>
      </c>
      <c r="C33" s="21">
        <v>18764.215968586399</v>
      </c>
      <c r="D33" s="21">
        <v>21251.648717948701</v>
      </c>
      <c r="E33" s="21">
        <v>22041.5274314214</v>
      </c>
      <c r="F33" s="21">
        <v>24485.453313253001</v>
      </c>
      <c r="G33" s="21">
        <v>24706.8986975398</v>
      </c>
      <c r="H33" s="21">
        <v>27100.734323432302</v>
      </c>
      <c r="I33" s="21">
        <v>27009.9749715586</v>
      </c>
      <c r="J33" s="21">
        <v>28160.794082840199</v>
      </c>
      <c r="K33" s="21">
        <v>31052.609058402901</v>
      </c>
      <c r="L33" s="21">
        <v>24956.5429042904</v>
      </c>
      <c r="M33" s="21">
        <v>32541.074814814801</v>
      </c>
      <c r="N33" s="21">
        <v>28440.520215633402</v>
      </c>
      <c r="O33" s="21">
        <v>30302.120441051698</v>
      </c>
      <c r="P33" s="21">
        <v>38293.92628516</v>
      </c>
      <c r="Q33" s="21">
        <v>34705.843119266101</v>
      </c>
    </row>
    <row r="34" spans="1:17" s="7" customFormat="1" ht="12.75" customHeight="1" x14ac:dyDescent="0.2">
      <c r="A34" s="7" t="s">
        <v>76</v>
      </c>
      <c r="B34" s="21">
        <v>3110.27399165508</v>
      </c>
      <c r="C34" s="21">
        <v>4046.43848167539</v>
      </c>
      <c r="D34" s="21">
        <v>2853.93461538462</v>
      </c>
      <c r="E34" s="21">
        <v>2169.07980049875</v>
      </c>
      <c r="F34" s="21">
        <v>2714.95331325301</v>
      </c>
      <c r="G34" s="21">
        <v>3426.2575976845201</v>
      </c>
      <c r="H34" s="21">
        <v>4462.7590759075902</v>
      </c>
      <c r="I34" s="21">
        <v>2783.5574516495999</v>
      </c>
      <c r="J34" s="21">
        <v>1862.3195266272201</v>
      </c>
      <c r="K34" s="21">
        <v>3267.3778307508901</v>
      </c>
      <c r="L34" s="21">
        <v>6594.2879537953804</v>
      </c>
      <c r="M34" s="21">
        <v>3704.28296296296</v>
      </c>
      <c r="N34" s="21">
        <v>6122.1482479784399</v>
      </c>
      <c r="O34" s="21">
        <v>3843.5530110262898</v>
      </c>
      <c r="P34" s="21">
        <v>3398.9127061105701</v>
      </c>
      <c r="Q34" s="21">
        <v>8458.2706422018291</v>
      </c>
    </row>
    <row r="35" spans="1:17" s="7" customFormat="1" ht="12.75" customHeight="1" x14ac:dyDescent="0.2">
      <c r="A35" s="7" t="s">
        <v>77</v>
      </c>
      <c r="B35" s="21">
        <v>74564.759388038903</v>
      </c>
      <c r="C35" s="21">
        <v>90025.066753926701</v>
      </c>
      <c r="D35" s="21">
        <v>90581.214102564103</v>
      </c>
      <c r="E35" s="21">
        <v>88713.360349127193</v>
      </c>
      <c r="F35" s="21">
        <v>114698.54066265099</v>
      </c>
      <c r="G35" s="21">
        <v>116315.85817655599</v>
      </c>
      <c r="H35" s="21">
        <v>121648.780528053</v>
      </c>
      <c r="I35" s="21">
        <v>145023.860068259</v>
      </c>
      <c r="J35" s="21">
        <v>142370.04615384599</v>
      </c>
      <c r="K35" s="21">
        <v>187683.00119189499</v>
      </c>
      <c r="L35" s="21">
        <v>142516.62211221099</v>
      </c>
      <c r="M35" s="21">
        <v>138861.83185185201</v>
      </c>
      <c r="N35" s="21">
        <v>181625.04582210199</v>
      </c>
      <c r="O35" s="21">
        <v>162286.33587786299</v>
      </c>
      <c r="P35" s="21">
        <v>166738.004849661</v>
      </c>
      <c r="Q35" s="21">
        <v>240240.95596330299</v>
      </c>
    </row>
    <row r="36" spans="1:17" s="19" customFormat="1" ht="12.75" customHeight="1" x14ac:dyDescent="0.2">
      <c r="A36" s="19" t="s">
        <v>111</v>
      </c>
      <c r="B36" s="22">
        <f t="shared" ref="B36:G36" si="0">SUM(B17:B35)</f>
        <v>804807.16689847049</v>
      </c>
      <c r="C36" s="22">
        <f t="shared" si="0"/>
        <v>818680.33900523616</v>
      </c>
      <c r="D36" s="22">
        <f t="shared" si="0"/>
        <v>737249.6333333333</v>
      </c>
      <c r="E36" s="22">
        <f t="shared" si="0"/>
        <v>802030.40523690835</v>
      </c>
      <c r="F36" s="22">
        <f t="shared" si="0"/>
        <v>1005906.3493975906</v>
      </c>
      <c r="G36" s="22">
        <f t="shared" si="0"/>
        <v>994325.16497829231</v>
      </c>
      <c r="H36" s="22">
        <f t="shared" ref="H36:I36" si="1">SUM(H17:H35)</f>
        <v>986863.89108910877</v>
      </c>
      <c r="I36" s="22">
        <f t="shared" si="1"/>
        <v>1081614.1513083042</v>
      </c>
      <c r="J36" s="22">
        <f t="shared" ref="J36:K36" si="2">SUM(J17:J35)</f>
        <v>1176844.8011834323</v>
      </c>
      <c r="K36" s="22">
        <f t="shared" si="2"/>
        <v>1342265.6603098921</v>
      </c>
      <c r="L36" s="22">
        <f t="shared" ref="L36:M36" si="3">SUM(L17:L35)</f>
        <v>1139700.1476897686</v>
      </c>
      <c r="M36" s="22">
        <f t="shared" si="3"/>
        <v>1190318.621481481</v>
      </c>
      <c r="N36" s="22">
        <f t="shared" ref="N36:O36" si="4">SUM(N17:N35)</f>
        <v>1350158.7097933516</v>
      </c>
      <c r="O36" s="22">
        <f t="shared" si="4"/>
        <v>1301851.7277353695</v>
      </c>
      <c r="P36" s="22">
        <f t="shared" ref="P36:Q36" si="5">SUM(P17:P35)</f>
        <v>1320146.0950533461</v>
      </c>
      <c r="Q36" s="22">
        <f t="shared" si="5"/>
        <v>1806272.8889908269</v>
      </c>
    </row>
    <row r="37" spans="1:17" s="7" customFormat="1" ht="11.25" customHeight="1" x14ac:dyDescent="0.2">
      <c r="B37" s="21"/>
      <c r="C37" s="21"/>
      <c r="D37" s="21"/>
      <c r="E37" s="21"/>
      <c r="F37" s="21"/>
    </row>
    <row r="38" spans="1:17" s="24" customFormat="1" ht="12.75" customHeight="1" x14ac:dyDescent="0.2">
      <c r="A38" s="23" t="s">
        <v>22</v>
      </c>
      <c r="B38" s="23">
        <f t="shared" ref="B38:G38" si="6">B14-B36</f>
        <v>41912.7440890125</v>
      </c>
      <c r="C38" s="23">
        <f t="shared" si="6"/>
        <v>34479.464659684803</v>
      </c>
      <c r="D38" s="23">
        <f t="shared" si="6"/>
        <v>10515.815384615678</v>
      </c>
      <c r="E38" s="23">
        <f t="shared" si="6"/>
        <v>-4881.7730673323385</v>
      </c>
      <c r="F38" s="23">
        <f t="shared" si="6"/>
        <v>88752.841867469484</v>
      </c>
      <c r="G38" s="23">
        <f t="shared" si="6"/>
        <v>54756.277858177666</v>
      </c>
      <c r="H38" s="23">
        <f t="shared" ref="H38:I38" si="7">H14-H36</f>
        <v>42868.745874591172</v>
      </c>
      <c r="I38" s="23">
        <f t="shared" si="7"/>
        <v>52928.51194539573</v>
      </c>
      <c r="J38" s="23">
        <f t="shared" ref="J38:K38" si="8">J14-J36</f>
        <v>145705.32426035777</v>
      </c>
      <c r="K38" s="23">
        <f t="shared" si="8"/>
        <v>144531.19785458781</v>
      </c>
      <c r="L38" s="23">
        <f t="shared" ref="L38:M38" si="9">L14-L36</f>
        <v>98175.006600661436</v>
      </c>
      <c r="M38" s="23">
        <f t="shared" si="9"/>
        <v>131147.2799999991</v>
      </c>
      <c r="N38" s="23">
        <f t="shared" ref="N38:O38" si="10">N14-N36</f>
        <v>102152.67205749848</v>
      </c>
      <c r="O38" s="23">
        <f t="shared" si="10"/>
        <v>89526.0152671705</v>
      </c>
      <c r="P38" s="23">
        <f t="shared" ref="P38:Q38" si="11">P14-P36</f>
        <v>104341.9728419038</v>
      </c>
      <c r="Q38" s="23">
        <f t="shared" si="11"/>
        <v>202833.85137614305</v>
      </c>
    </row>
    <row r="39" spans="1:17" s="7" customFormat="1" ht="12" x14ac:dyDescent="0.2">
      <c r="B39" s="25"/>
      <c r="C39" s="25"/>
      <c r="D39" s="25"/>
      <c r="E39" s="25"/>
      <c r="F39" s="25"/>
    </row>
    <row r="40" spans="1:17" s="7" customFormat="1" ht="12.75" customHeight="1" x14ac:dyDescent="0.2">
      <c r="A40" s="7" t="s">
        <v>43</v>
      </c>
      <c r="B40" s="21"/>
      <c r="C40" s="21"/>
      <c r="D40" s="21"/>
      <c r="E40" s="21"/>
      <c r="F40" s="21"/>
    </row>
    <row r="41" spans="1:17" s="7" customFormat="1" ht="12.75" customHeight="1" x14ac:dyDescent="0.2">
      <c r="A41" s="7" t="s">
        <v>78</v>
      </c>
      <c r="B41" s="21">
        <v>4858.7204450625904</v>
      </c>
      <c r="C41" s="21">
        <v>6143.5484293193704</v>
      </c>
      <c r="D41" s="21">
        <v>3123.2679487179498</v>
      </c>
      <c r="E41" s="21">
        <v>1246.12842892768</v>
      </c>
      <c r="F41" s="21">
        <v>2000.0030120481899</v>
      </c>
      <c r="G41" s="21">
        <v>7548.43704775687</v>
      </c>
      <c r="H41" s="21">
        <v>3961.8415841584201</v>
      </c>
      <c r="I41" s="21">
        <v>4907.1274175199096</v>
      </c>
      <c r="J41" s="21">
        <v>3379.15266272189</v>
      </c>
      <c r="K41" s="21">
        <v>17223.3528009535</v>
      </c>
      <c r="L41" s="21">
        <v>2549.7285478547901</v>
      </c>
      <c r="M41" s="21">
        <v>8242.5318518518507</v>
      </c>
      <c r="N41" s="21">
        <v>3879.6963162623501</v>
      </c>
      <c r="O41" s="21">
        <v>3439.2357930449498</v>
      </c>
      <c r="P41" s="21">
        <v>32616.204655674101</v>
      </c>
      <c r="Q41" s="21">
        <v>10368.723853211</v>
      </c>
    </row>
    <row r="42" spans="1:17" s="7" customFormat="1" ht="12.75" customHeight="1" x14ac:dyDescent="0.2">
      <c r="A42" s="7" t="s">
        <v>79</v>
      </c>
      <c r="B42" s="21">
        <v>17827.738525730201</v>
      </c>
      <c r="C42" s="21">
        <v>28551.609947643999</v>
      </c>
      <c r="D42" s="21">
        <v>20555.9230769231</v>
      </c>
      <c r="E42" s="21">
        <v>22719.4837905237</v>
      </c>
      <c r="F42" s="21">
        <v>24926.968373494001</v>
      </c>
      <c r="G42" s="21">
        <v>40433.345875542698</v>
      </c>
      <c r="H42" s="21">
        <v>39339.940594059401</v>
      </c>
      <c r="I42" s="21">
        <v>31933.245733788401</v>
      </c>
      <c r="J42" s="21">
        <v>31097.694674556202</v>
      </c>
      <c r="K42" s="21">
        <v>31312.6364719905</v>
      </c>
      <c r="L42" s="21">
        <v>31049</v>
      </c>
      <c r="M42" s="21">
        <v>29633.477037036999</v>
      </c>
      <c r="N42" s="21">
        <v>29128.574123989201</v>
      </c>
      <c r="O42" s="21">
        <v>41997.908396946601</v>
      </c>
      <c r="P42" s="21">
        <v>41977.765276430597</v>
      </c>
      <c r="Q42" s="21">
        <v>74672.8128440367</v>
      </c>
    </row>
    <row r="43" spans="1:17" s="7" customFormat="1" ht="12.75" customHeight="1" x14ac:dyDescent="0.2">
      <c r="A43" s="19" t="s">
        <v>7</v>
      </c>
      <c r="B43" s="22">
        <f t="shared" ref="B43:G43" si="12">B40+B41-B42</f>
        <v>-12969.018080667611</v>
      </c>
      <c r="C43" s="22">
        <f t="shared" si="12"/>
        <v>-22408.06151832463</v>
      </c>
      <c r="D43" s="22">
        <f t="shared" si="12"/>
        <v>-17432.655128205151</v>
      </c>
      <c r="E43" s="22">
        <f t="shared" si="12"/>
        <v>-21473.355361596019</v>
      </c>
      <c r="F43" s="22">
        <f t="shared" si="12"/>
        <v>-22926.965361445811</v>
      </c>
      <c r="G43" s="22">
        <f t="shared" si="12"/>
        <v>-32884.908827785825</v>
      </c>
      <c r="H43" s="22">
        <f t="shared" ref="H43:I43" si="13">H40+H41-H42</f>
        <v>-35378.09900990098</v>
      </c>
      <c r="I43" s="22">
        <f t="shared" si="13"/>
        <v>-27026.11831626849</v>
      </c>
      <c r="J43" s="22">
        <f t="shared" ref="J43:K43" si="14">J40+J41-J42</f>
        <v>-27718.54201183431</v>
      </c>
      <c r="K43" s="22">
        <f t="shared" si="14"/>
        <v>-14089.283671036999</v>
      </c>
      <c r="L43" s="22">
        <f t="shared" ref="L43:M43" si="15">L40+L41-L42</f>
        <v>-28499.271452145211</v>
      </c>
      <c r="M43" s="22">
        <f t="shared" si="15"/>
        <v>-21390.945185185148</v>
      </c>
      <c r="N43" s="22">
        <f t="shared" ref="N43:O43" si="16">N40+N41-N42</f>
        <v>-25248.877807726851</v>
      </c>
      <c r="O43" s="22">
        <f t="shared" si="16"/>
        <v>-38558.67260390165</v>
      </c>
      <c r="P43" s="22">
        <f t="shared" ref="P43:Q43" si="17">P40+P41-P42</f>
        <v>-9361.5606207564961</v>
      </c>
      <c r="Q43" s="22">
        <f t="shared" si="17"/>
        <v>-64304.088990825701</v>
      </c>
    </row>
    <row r="44" spans="1:17" s="7" customFormat="1" ht="11.25" customHeight="1" x14ac:dyDescent="0.2">
      <c r="B44" s="21"/>
      <c r="C44" s="21"/>
      <c r="D44" s="21"/>
      <c r="E44" s="21"/>
      <c r="F44" s="21"/>
    </row>
    <row r="45" spans="1:17" s="24" customFormat="1" ht="12.75" customHeight="1" x14ac:dyDescent="0.2">
      <c r="A45" s="23" t="s">
        <v>30</v>
      </c>
      <c r="B45" s="23">
        <f t="shared" ref="B45:G45" si="18">B38+B43</f>
        <v>28943.726008344889</v>
      </c>
      <c r="C45" s="23">
        <f t="shared" si="18"/>
        <v>12071.403141360173</v>
      </c>
      <c r="D45" s="23">
        <f t="shared" si="18"/>
        <v>-6916.8397435894731</v>
      </c>
      <c r="E45" s="23">
        <f t="shared" si="18"/>
        <v>-26355.128428928358</v>
      </c>
      <c r="F45" s="23">
        <f t="shared" si="18"/>
        <v>65825.876506023676</v>
      </c>
      <c r="G45" s="23">
        <f t="shared" si="18"/>
        <v>21871.369030391841</v>
      </c>
      <c r="H45" s="23">
        <f t="shared" ref="H45:I45" si="19">H38+H43</f>
        <v>7490.6468646901922</v>
      </c>
      <c r="I45" s="23">
        <f t="shared" si="19"/>
        <v>25902.39362912724</v>
      </c>
      <c r="J45" s="23">
        <f t="shared" ref="J45:K45" si="20">J38+J43</f>
        <v>117986.78224852346</v>
      </c>
      <c r="K45" s="23">
        <f t="shared" si="20"/>
        <v>130441.91418355081</v>
      </c>
      <c r="L45" s="23">
        <f t="shared" ref="L45:M45" si="21">L38+L43</f>
        <v>69675.735148516222</v>
      </c>
      <c r="M45" s="23">
        <f t="shared" si="21"/>
        <v>109756.33481481395</v>
      </c>
      <c r="N45" s="23">
        <f t="shared" ref="N45:O45" si="22">N38+N43</f>
        <v>76903.794249771629</v>
      </c>
      <c r="O45" s="23">
        <f t="shared" si="22"/>
        <v>50967.34266326885</v>
      </c>
      <c r="P45" s="23">
        <f t="shared" ref="P45:Q45" si="23">P38+P43</f>
        <v>94980.4122211473</v>
      </c>
      <c r="Q45" s="23">
        <f t="shared" si="23"/>
        <v>138529.76238531736</v>
      </c>
    </row>
    <row r="46" spans="1:17" ht="11.25" customHeight="1" x14ac:dyDescent="0.2">
      <c r="B46" s="26"/>
      <c r="C46" s="26"/>
      <c r="D46" s="26"/>
      <c r="E46" s="26"/>
      <c r="F46" s="26"/>
    </row>
    <row r="47" spans="1:17" ht="11.25" customHeight="1" x14ac:dyDescent="0.2">
      <c r="B47" s="26"/>
      <c r="C47" s="26"/>
      <c r="D47" s="26"/>
      <c r="E47" s="26"/>
      <c r="F47" s="26"/>
    </row>
    <row r="48" spans="1:17" ht="15" customHeight="1" x14ac:dyDescent="0.2">
      <c r="A48" s="27" t="s">
        <v>106</v>
      </c>
      <c r="B48" s="26"/>
      <c r="C48" s="26"/>
      <c r="D48" s="26"/>
      <c r="E48" s="26"/>
      <c r="F48" s="26"/>
    </row>
    <row r="49" spans="1:17" s="7" customFormat="1" ht="12.75" customHeight="1" x14ac:dyDescent="0.2">
      <c r="A49" s="7" t="s">
        <v>51</v>
      </c>
      <c r="B49" s="21">
        <v>23249.668984700998</v>
      </c>
      <c r="C49" s="21">
        <v>44909.723821989501</v>
      </c>
      <c r="D49" s="21">
        <v>84800.875641025603</v>
      </c>
      <c r="E49" s="21">
        <v>93526.758104738197</v>
      </c>
      <c r="F49" s="21">
        <v>199888.99849397599</v>
      </c>
      <c r="G49" s="21">
        <v>131441.77134587601</v>
      </c>
      <c r="H49" s="21">
        <v>176711.50330032999</v>
      </c>
      <c r="I49" s="21">
        <v>293691.054607509</v>
      </c>
      <c r="J49" s="21">
        <v>264113.22130177502</v>
      </c>
      <c r="K49" s="21">
        <v>468827.70321811701</v>
      </c>
      <c r="L49" s="21">
        <v>391859.75330033002</v>
      </c>
      <c r="M49" s="21">
        <v>348414.81185185199</v>
      </c>
      <c r="N49" s="21">
        <v>329985.28122192301</v>
      </c>
      <c r="O49" s="21">
        <v>671116.74809160305</v>
      </c>
      <c r="P49" s="21">
        <v>661962.72744907904</v>
      </c>
      <c r="Q49" s="21">
        <v>658445.11009174294</v>
      </c>
    </row>
    <row r="50" spans="1:17" s="7" customFormat="1" ht="12.75" customHeight="1" x14ac:dyDescent="0.2">
      <c r="A50" s="7" t="s">
        <v>50</v>
      </c>
      <c r="B50" s="21">
        <v>457635.105702364</v>
      </c>
      <c r="C50" s="21">
        <v>437917.00785340299</v>
      </c>
      <c r="D50" s="21">
        <v>418067.52948717901</v>
      </c>
      <c r="E50" s="21">
        <v>585137.46384039905</v>
      </c>
      <c r="F50" s="21">
        <v>520290.009036145</v>
      </c>
      <c r="G50" s="21">
        <v>800963.063675832</v>
      </c>
      <c r="H50" s="21">
        <v>913520.21947194706</v>
      </c>
      <c r="I50" s="21">
        <v>584507.48577929498</v>
      </c>
      <c r="J50" s="21">
        <v>791075.11124260398</v>
      </c>
      <c r="K50" s="21">
        <v>855982.04767580505</v>
      </c>
      <c r="L50" s="21">
        <v>887953.33250825095</v>
      </c>
      <c r="M50" s="21">
        <v>1110378.61481481</v>
      </c>
      <c r="N50" s="21">
        <v>1012125.37735849</v>
      </c>
      <c r="O50" s="21">
        <v>1013430.0466497</v>
      </c>
      <c r="P50" s="21">
        <v>1075324.4665373401</v>
      </c>
      <c r="Q50" s="21">
        <v>1390924.37981651</v>
      </c>
    </row>
    <row r="51" spans="1:17" s="7" customFormat="1" ht="12.75" customHeight="1" x14ac:dyDescent="0.2">
      <c r="A51" s="7" t="s">
        <v>80</v>
      </c>
      <c r="B51" s="21">
        <v>61397.090403337999</v>
      </c>
      <c r="C51" s="21">
        <v>100348.962041885</v>
      </c>
      <c r="D51" s="21">
        <v>106068.056410256</v>
      </c>
      <c r="E51" s="21">
        <v>87273.791770573604</v>
      </c>
      <c r="F51" s="21">
        <v>111749.427710843</v>
      </c>
      <c r="G51" s="21">
        <v>379769.76989869802</v>
      </c>
      <c r="H51" s="21">
        <v>139146.376237624</v>
      </c>
      <c r="I51" s="21">
        <v>126431.948805461</v>
      </c>
      <c r="J51" s="21">
        <v>141359.714792899</v>
      </c>
      <c r="K51" s="21">
        <v>248776.941597139</v>
      </c>
      <c r="L51" s="21">
        <v>157251.99917491799</v>
      </c>
      <c r="M51" s="21">
        <v>137466.10666666701</v>
      </c>
      <c r="N51" s="21">
        <v>167027.06648697201</v>
      </c>
      <c r="O51" s="21">
        <v>246993.54283290901</v>
      </c>
      <c r="P51" s="21">
        <v>120142.483026188</v>
      </c>
      <c r="Q51" s="21">
        <v>319768.06146788999</v>
      </c>
    </row>
    <row r="52" spans="1:17" s="19" customFormat="1" ht="12.75" customHeight="1" x14ac:dyDescent="0.2">
      <c r="A52" s="19" t="s">
        <v>81</v>
      </c>
      <c r="B52" s="22">
        <v>542281.86509040301</v>
      </c>
      <c r="C52" s="22">
        <v>583175.69371727703</v>
      </c>
      <c r="D52" s="22">
        <v>608936.46153846197</v>
      </c>
      <c r="E52" s="22">
        <v>765938.01371571096</v>
      </c>
      <c r="F52" s="22">
        <v>831928.43524096406</v>
      </c>
      <c r="G52" s="22">
        <v>1312174.6049204101</v>
      </c>
      <c r="H52" s="22">
        <v>1229378.0990098999</v>
      </c>
      <c r="I52" s="22">
        <v>1004630.48919226</v>
      </c>
      <c r="J52" s="22">
        <v>1196548.0473372799</v>
      </c>
      <c r="K52" s="22">
        <v>1573586.6924910599</v>
      </c>
      <c r="L52" s="22">
        <v>1437065.0849835</v>
      </c>
      <c r="M52" s="22">
        <v>1596259.5333333299</v>
      </c>
      <c r="N52" s="22">
        <v>1509137.7250673899</v>
      </c>
      <c r="O52" s="22">
        <v>1931540.33757422</v>
      </c>
      <c r="P52" s="22">
        <v>1857429.67701261</v>
      </c>
      <c r="Q52" s="22">
        <v>2369137.55137615</v>
      </c>
    </row>
    <row r="53" spans="1:17" s="7" customFormat="1" ht="12.75" customHeight="1" x14ac:dyDescent="0.2">
      <c r="A53" s="19" t="s">
        <v>34</v>
      </c>
      <c r="B53" s="22">
        <v>189887.514603616</v>
      </c>
      <c r="C53" s="22">
        <v>211132.315445026</v>
      </c>
      <c r="D53" s="22">
        <v>205552.54358974399</v>
      </c>
      <c r="E53" s="22">
        <v>128391.922693267</v>
      </c>
      <c r="F53" s="22">
        <v>272034.629518072</v>
      </c>
      <c r="G53" s="22">
        <v>270768.88422576</v>
      </c>
      <c r="H53" s="22">
        <v>355561.55775577598</v>
      </c>
      <c r="I53" s="22">
        <v>373057.55062571098</v>
      </c>
      <c r="J53" s="22">
        <v>337041.881656805</v>
      </c>
      <c r="K53" s="22">
        <v>430829.09773539897</v>
      </c>
      <c r="L53" s="22">
        <v>612727.20379537903</v>
      </c>
      <c r="M53" s="22">
        <v>415372.83333333302</v>
      </c>
      <c r="N53" s="22">
        <v>447918.61006289301</v>
      </c>
      <c r="O53" s="22">
        <v>672612.00084817596</v>
      </c>
      <c r="P53" s="22">
        <v>665676.30940834095</v>
      </c>
      <c r="Q53" s="22">
        <v>696513.513761468</v>
      </c>
    </row>
    <row r="54" spans="1:17" s="19" customFormat="1" ht="12.75" customHeight="1" x14ac:dyDescent="0.2">
      <c r="A54" s="19" t="s">
        <v>35</v>
      </c>
      <c r="B54" s="22">
        <v>732169.37969401898</v>
      </c>
      <c r="C54" s="22">
        <v>794308.00916230399</v>
      </c>
      <c r="D54" s="22">
        <v>814489.00512820506</v>
      </c>
      <c r="E54" s="22">
        <v>894329.93640897796</v>
      </c>
      <c r="F54" s="22">
        <v>1103963.06475904</v>
      </c>
      <c r="G54" s="22">
        <v>1582943.48914617</v>
      </c>
      <c r="H54" s="22">
        <v>1584939.6567656801</v>
      </c>
      <c r="I54" s="22">
        <v>1377688.03981797</v>
      </c>
      <c r="J54" s="22">
        <v>1533589.9289940801</v>
      </c>
      <c r="K54" s="22">
        <v>2004415.79022646</v>
      </c>
      <c r="L54" s="22">
        <v>2049792.2887788799</v>
      </c>
      <c r="M54" s="22">
        <v>2011632.36666667</v>
      </c>
      <c r="N54" s="22">
        <v>1957056.3351302799</v>
      </c>
      <c r="O54" s="22">
        <v>2604152.3384223902</v>
      </c>
      <c r="P54" s="22">
        <v>2523105.9864209499</v>
      </c>
      <c r="Q54" s="22">
        <v>3065651.0651376098</v>
      </c>
    </row>
    <row r="55" spans="1:17" s="7" customFormat="1" ht="11.25" customHeight="1" x14ac:dyDescent="0.2">
      <c r="A55" s="19"/>
      <c r="B55" s="21"/>
      <c r="C55" s="21"/>
      <c r="D55" s="21"/>
      <c r="E55" s="21"/>
      <c r="F55" s="21"/>
    </row>
    <row r="56" spans="1:17" s="7" customFormat="1" ht="12.75" customHeight="1" x14ac:dyDescent="0.2">
      <c r="A56" s="7" t="s">
        <v>44</v>
      </c>
      <c r="B56" s="21">
        <v>337978.42559109902</v>
      </c>
      <c r="C56" s="21">
        <v>324580.55497382203</v>
      </c>
      <c r="D56" s="21">
        <v>414426.188461538</v>
      </c>
      <c r="E56" s="21">
        <v>348918.142144638</v>
      </c>
      <c r="F56" s="21">
        <v>475228.53313252999</v>
      </c>
      <c r="G56" s="21">
        <v>721368.94356005802</v>
      </c>
      <c r="H56" s="21">
        <v>666057.01155115501</v>
      </c>
      <c r="I56" s="21">
        <v>580393.34243458498</v>
      </c>
      <c r="J56" s="21">
        <v>583642.97041420103</v>
      </c>
      <c r="K56" s="21">
        <v>880524.32061978499</v>
      </c>
      <c r="L56" s="21">
        <v>828520.13778877899</v>
      </c>
      <c r="M56" s="21">
        <v>851301.99703703704</v>
      </c>
      <c r="N56" s="21">
        <v>787826.34411500499</v>
      </c>
      <c r="O56" s="21">
        <v>1088729.6607294299</v>
      </c>
      <c r="P56" s="21">
        <v>1053710.9282250199</v>
      </c>
      <c r="Q56" s="21">
        <v>1028328.34770642</v>
      </c>
    </row>
    <row r="57" spans="1:17" s="7" customFormat="1" ht="12.75" customHeight="1" x14ac:dyDescent="0.2">
      <c r="A57" s="7" t="s">
        <v>36</v>
      </c>
      <c r="B57" s="21">
        <v>308088.19332406099</v>
      </c>
      <c r="C57" s="21">
        <v>385071.87696335098</v>
      </c>
      <c r="D57" s="21">
        <v>315270.45384615398</v>
      </c>
      <c r="E57" s="21">
        <v>472004.26558603498</v>
      </c>
      <c r="F57" s="21">
        <v>496813.99698795198</v>
      </c>
      <c r="G57" s="21">
        <v>688640.97395079595</v>
      </c>
      <c r="H57" s="21">
        <v>766931.60561056098</v>
      </c>
      <c r="I57" s="21">
        <v>675247.77815699705</v>
      </c>
      <c r="J57" s="21">
        <v>784110.568047337</v>
      </c>
      <c r="K57" s="21">
        <v>905044.98212157295</v>
      </c>
      <c r="L57" s="21">
        <v>991746.09323432297</v>
      </c>
      <c r="M57" s="21">
        <v>989898.39481481502</v>
      </c>
      <c r="N57" s="21">
        <v>947949.44474393502</v>
      </c>
      <c r="O57" s="21">
        <v>1229770.7625106</v>
      </c>
      <c r="P57" s="21">
        <v>1126298.71483996</v>
      </c>
      <c r="Q57" s="21">
        <v>1677160.7706422</v>
      </c>
    </row>
    <row r="58" spans="1:17" s="7" customFormat="1" ht="12.75" customHeight="1" x14ac:dyDescent="0.2">
      <c r="A58" s="7" t="s">
        <v>37</v>
      </c>
      <c r="B58" s="21">
        <v>86102.760778859505</v>
      </c>
      <c r="C58" s="21">
        <v>84655.577225130895</v>
      </c>
      <c r="D58" s="21">
        <v>84792.362820512804</v>
      </c>
      <c r="E58" s="21">
        <v>73407.528678304196</v>
      </c>
      <c r="F58" s="21">
        <v>131920.534638554</v>
      </c>
      <c r="G58" s="21">
        <v>172933.571635311</v>
      </c>
      <c r="H58" s="21">
        <v>151951.03960396</v>
      </c>
      <c r="I58" s="21">
        <v>122046.91922639401</v>
      </c>
      <c r="J58" s="21">
        <v>165836.390532544</v>
      </c>
      <c r="K58" s="21">
        <v>218846.48748510101</v>
      </c>
      <c r="L58" s="21">
        <v>229526.05775577601</v>
      </c>
      <c r="M58" s="21">
        <v>170431.97481481501</v>
      </c>
      <c r="N58" s="21">
        <v>221280.546271339</v>
      </c>
      <c r="O58" s="21">
        <v>285651.915182358</v>
      </c>
      <c r="P58" s="21">
        <v>343096.34335596499</v>
      </c>
      <c r="Q58" s="21">
        <v>360161.94678899099</v>
      </c>
    </row>
    <row r="59" spans="1:17" s="19" customFormat="1" ht="12.75" customHeight="1" x14ac:dyDescent="0.2">
      <c r="A59" s="19" t="s">
        <v>38</v>
      </c>
      <c r="B59" s="22">
        <f t="shared" ref="B59:G59" si="24">SUM(B56:B58)</f>
        <v>732169.37969401944</v>
      </c>
      <c r="C59" s="22">
        <f t="shared" si="24"/>
        <v>794308.00916230388</v>
      </c>
      <c r="D59" s="22">
        <f t="shared" si="24"/>
        <v>814489.00512820482</v>
      </c>
      <c r="E59" s="22">
        <f t="shared" si="24"/>
        <v>894329.93640897714</v>
      </c>
      <c r="F59" s="22">
        <f t="shared" si="24"/>
        <v>1103963.0647590361</v>
      </c>
      <c r="G59" s="22">
        <f t="shared" si="24"/>
        <v>1582943.4891461651</v>
      </c>
      <c r="H59" s="22">
        <f t="shared" ref="H59:I59" si="25">SUM(H56:H58)</f>
        <v>1584939.6567656759</v>
      </c>
      <c r="I59" s="22">
        <f t="shared" si="25"/>
        <v>1377688.0398179761</v>
      </c>
      <c r="J59" s="22">
        <f t="shared" ref="J59:K59" si="26">SUM(J56:J58)</f>
        <v>1533589.9289940819</v>
      </c>
      <c r="K59" s="22">
        <f t="shared" si="26"/>
        <v>2004415.790226459</v>
      </c>
      <c r="L59" s="22">
        <f t="shared" ref="L59:M59" si="27">SUM(L56:L58)</f>
        <v>2049792.288778878</v>
      </c>
      <c r="M59" s="22">
        <f t="shared" si="27"/>
        <v>2011632.3666666672</v>
      </c>
      <c r="N59" s="22">
        <f t="shared" ref="N59:O59" si="28">SUM(N56:N58)</f>
        <v>1957056.335130279</v>
      </c>
      <c r="O59" s="22">
        <f t="shared" si="28"/>
        <v>2604152.3384223883</v>
      </c>
      <c r="P59" s="22">
        <f t="shared" ref="P59:Q59" si="29">SUM(P56:P58)</f>
        <v>2523105.9864209448</v>
      </c>
      <c r="Q59" s="22">
        <f t="shared" si="29"/>
        <v>3065651.0651376108</v>
      </c>
    </row>
    <row r="60" spans="1:17" s="14" customFormat="1" ht="11.25" customHeight="1" x14ac:dyDescent="0.2">
      <c r="B60" s="28"/>
      <c r="C60" s="28"/>
      <c r="D60" s="28"/>
      <c r="E60" s="28"/>
      <c r="F60" s="28"/>
    </row>
    <row r="61" spans="1:17" s="14" customFormat="1" ht="11.25" customHeight="1" x14ac:dyDescent="0.2">
      <c r="B61" s="28"/>
      <c r="C61" s="28"/>
      <c r="D61" s="28"/>
      <c r="E61" s="28"/>
      <c r="F61" s="28"/>
    </row>
    <row r="62" spans="1:17" ht="15" customHeight="1" x14ac:dyDescent="0.2">
      <c r="A62" s="29" t="s">
        <v>90</v>
      </c>
      <c r="B62" s="30"/>
      <c r="C62" s="30"/>
      <c r="D62" s="30"/>
      <c r="E62" s="30"/>
      <c r="F62" s="30"/>
    </row>
    <row r="63" spans="1:17" s="19" customFormat="1" ht="12.75" customHeight="1" x14ac:dyDescent="0.2">
      <c r="A63" s="31" t="s">
        <v>40</v>
      </c>
      <c r="B63" s="31">
        <f>(B45+B42)*100/B59</f>
        <v>6.3880661813010162</v>
      </c>
      <c r="C63" s="31">
        <f t="shared" ref="C63:D63" si="30">(C45+C42)*100/C59</f>
        <v>5.1142645699677853</v>
      </c>
      <c r="D63" s="31">
        <f t="shared" si="30"/>
        <v>1.6745570839457511</v>
      </c>
      <c r="E63" s="31">
        <f t="shared" ref="E63:F63" si="31">(E45+E42)*100/E59</f>
        <v>-0.40652163037311961</v>
      </c>
      <c r="F63" s="31">
        <f t="shared" si="31"/>
        <v>8.2206414124304477</v>
      </c>
      <c r="G63" s="31">
        <f t="shared" ref="G63:H63" si="32">(G45+G42)*100/G59</f>
        <v>3.9360037381714439</v>
      </c>
      <c r="H63" s="31">
        <f t="shared" si="32"/>
        <v>2.9547236867247637</v>
      </c>
      <c r="I63" s="31">
        <f t="shared" ref="I63:J63" si="33">(I45+I42)*100/I59</f>
        <v>4.1980214454468978</v>
      </c>
      <c r="J63" s="31">
        <f t="shared" si="33"/>
        <v>9.7212738623595225</v>
      </c>
      <c r="K63" s="31">
        <f t="shared" ref="K63:L63" si="34">(K45+K42)*100/K59</f>
        <v>8.0699100178843768</v>
      </c>
      <c r="L63" s="31">
        <f t="shared" si="34"/>
        <v>4.9138996033847375</v>
      </c>
      <c r="M63" s="31">
        <f t="shared" ref="M63:N63" si="35">(M45+M42)*100/M59</f>
        <v>6.929189158097703</v>
      </c>
      <c r="N63" s="31">
        <f t="shared" si="35"/>
        <v>5.4179517712607081</v>
      </c>
      <c r="O63" s="31">
        <f t="shared" ref="O63:P63" si="36">(O45+O42)*100/O59</f>
        <v>3.5698852823846083</v>
      </c>
      <c r="P63" s="31">
        <f t="shared" si="36"/>
        <v>5.4281579226029537</v>
      </c>
      <c r="Q63" s="31">
        <f t="shared" ref="Q63" si="37">(Q45+Q42)*100/Q59</f>
        <v>6.9545610605812316</v>
      </c>
    </row>
    <row r="64" spans="1:17" s="19" customFormat="1" ht="12.75" customHeight="1" x14ac:dyDescent="0.2">
      <c r="A64" s="31" t="s">
        <v>49</v>
      </c>
      <c r="B64" s="31">
        <f t="shared" ref="B64:G64" si="38">(B38/B14)*100</f>
        <v>4.950012813579872</v>
      </c>
      <c r="C64" s="31">
        <f t="shared" si="38"/>
        <v>4.0413841007946312</v>
      </c>
      <c r="D64" s="31">
        <f t="shared" si="38"/>
        <v>1.4062986465401879</v>
      </c>
      <c r="E64" s="31">
        <f t="shared" si="38"/>
        <v>-0.61240437107014278</v>
      </c>
      <c r="F64" s="31">
        <f t="shared" si="38"/>
        <v>8.1078058427391326</v>
      </c>
      <c r="G64" s="31">
        <f t="shared" si="38"/>
        <v>5.2194496654263132</v>
      </c>
      <c r="H64" s="31">
        <f t="shared" ref="H64:I64" si="39">(H38/H14)*100</f>
        <v>4.1630948010927593</v>
      </c>
      <c r="I64" s="31">
        <f t="shared" si="39"/>
        <v>4.6651848061495205</v>
      </c>
      <c r="J64" s="31">
        <f t="shared" ref="J64:K64" si="40">(J38/J14)*100</f>
        <v>11.016998256415077</v>
      </c>
      <c r="K64" s="31">
        <f t="shared" si="40"/>
        <v>9.7209781592502367</v>
      </c>
      <c r="L64" s="31">
        <f t="shared" ref="L64:M64" si="41">(L38/L14)*100</f>
        <v>7.9309295659090058</v>
      </c>
      <c r="M64" s="31">
        <f t="shared" si="41"/>
        <v>9.9243786656145563</v>
      </c>
      <c r="N64" s="31">
        <f t="shared" ref="N64:O64" si="42">(N38/N14)*100</f>
        <v>7.0337995924340548</v>
      </c>
      <c r="O64" s="31">
        <f t="shared" si="42"/>
        <v>6.4343429178317004</v>
      </c>
      <c r="P64" s="31">
        <f t="shared" ref="P64" si="43">(P38/P14)*100</f>
        <v>7.3248751740036768</v>
      </c>
      <c r="Q64" s="31">
        <f t="shared" ref="Q64" si="44">(Q38/Q14)*100</f>
        <v>10.095723004696842</v>
      </c>
    </row>
    <row r="65" spans="1:17" s="19" customFormat="1" ht="12.75" customHeight="1" x14ac:dyDescent="0.2">
      <c r="A65" s="31" t="s">
        <v>91</v>
      </c>
      <c r="B65" s="32">
        <f>IF(B56&gt;0,(B45/B56)*100," ")</f>
        <v>8.5637791695503864</v>
      </c>
      <c r="C65" s="32">
        <f t="shared" ref="C65:D65" si="45">IF(C56&gt;0,(C45/C56)*100," ")</f>
        <v>3.7190777316693393</v>
      </c>
      <c r="D65" s="32">
        <f t="shared" si="45"/>
        <v>-1.6690160844483917</v>
      </c>
      <c r="E65" s="32">
        <f t="shared" ref="E65:F65" si="46">IF(E56&gt;0,(E45/E56)*100," ")</f>
        <v>-7.5533843746087843</v>
      </c>
      <c r="F65" s="32">
        <f t="shared" si="46"/>
        <v>13.851415038597104</v>
      </c>
      <c r="G65" s="32">
        <f t="shared" ref="G65:H65" si="47">IF(G56&gt;0,(G45/G56)*100," ")</f>
        <v>3.0319255112998813</v>
      </c>
      <c r="H65" s="32">
        <f t="shared" si="47"/>
        <v>1.1246254802191042</v>
      </c>
      <c r="I65" s="32">
        <f t="shared" ref="I65:J65" si="48">IF(I56&gt;0,(I45/I56)*100," ")</f>
        <v>4.462903299420022</v>
      </c>
      <c r="J65" s="32">
        <f t="shared" si="48"/>
        <v>20.215574971251748</v>
      </c>
      <c r="K65" s="32">
        <f t="shared" ref="K65:L65" si="49">IF(K56&gt;0,(K45/K56)*100," ")</f>
        <v>14.814118262143527</v>
      </c>
      <c r="L65" s="32">
        <f t="shared" si="49"/>
        <v>8.4096610294195635</v>
      </c>
      <c r="M65" s="32">
        <f t="shared" ref="M65:N65" si="50">IF(M56&gt;0,(M45/M56)*100," ")</f>
        <v>12.892761346363768</v>
      </c>
      <c r="N65" s="32">
        <f t="shared" si="50"/>
        <v>9.7615159513560776</v>
      </c>
      <c r="O65" s="32">
        <f t="shared" ref="O65:P65" si="51">IF(O56&gt;0,(O45/O56)*100," ")</f>
        <v>4.6813588810579132</v>
      </c>
      <c r="P65" s="32">
        <f t="shared" si="51"/>
        <v>9.013896475491828</v>
      </c>
      <c r="Q65" s="32">
        <f t="shared" ref="Q65" si="52">IF(Q56&gt;0,(Q45/Q56)*100," ")</f>
        <v>13.47135500973922</v>
      </c>
    </row>
    <row r="66" spans="1:17" s="19" customFormat="1" ht="12.75" customHeight="1" x14ac:dyDescent="0.2">
      <c r="A66" s="31" t="s">
        <v>92</v>
      </c>
      <c r="B66" s="31">
        <f>(B53/B58)*100</f>
        <v>220.53591880904983</v>
      </c>
      <c r="C66" s="31">
        <f t="shared" ref="C66:D66" si="53">(C53/C58)*100</f>
        <v>249.40154253930143</v>
      </c>
      <c r="D66" s="31">
        <f t="shared" si="53"/>
        <v>242.41869993038705</v>
      </c>
      <c r="E66" s="31">
        <f t="shared" ref="E66:F66" si="54">(E53/E58)*100</f>
        <v>174.90293571375003</v>
      </c>
      <c r="F66" s="31">
        <f t="shared" si="54"/>
        <v>206.21098168182334</v>
      </c>
      <c r="G66" s="31">
        <f t="shared" ref="G66:H66" si="55">(G53/G58)*100</f>
        <v>156.57392700867121</v>
      </c>
      <c r="H66" s="31">
        <f t="shared" si="55"/>
        <v>233.99744989076709</v>
      </c>
      <c r="I66" s="31">
        <f t="shared" ref="I66:J66" si="56">(I53/I58)*100</f>
        <v>305.66732285449871</v>
      </c>
      <c r="J66" s="31">
        <f t="shared" si="56"/>
        <v>203.23758891186392</v>
      </c>
      <c r="K66" s="31">
        <f t="shared" ref="K66:L66" si="57">(K53/K58)*100</f>
        <v>196.86361096598804</v>
      </c>
      <c r="L66" s="31">
        <f t="shared" si="57"/>
        <v>266.95322081789197</v>
      </c>
      <c r="M66" s="31">
        <f t="shared" ref="M66:N66" si="58">(M53/M58)*100</f>
        <v>243.71766728905274</v>
      </c>
      <c r="N66" s="31">
        <f t="shared" si="58"/>
        <v>202.42114257691929</v>
      </c>
      <c r="O66" s="31">
        <f t="shared" ref="O66:P66" si="59">(O53/O58)*100</f>
        <v>235.46560169876179</v>
      </c>
      <c r="P66" s="31">
        <f t="shared" si="59"/>
        <v>194.02022851572536</v>
      </c>
      <c r="Q66" s="31">
        <f t="shared" ref="Q66" si="60">(Q53/Q58)*100</f>
        <v>193.38897958854497</v>
      </c>
    </row>
    <row r="67" spans="1:17" s="19" customFormat="1" ht="12.75" customHeight="1" x14ac:dyDescent="0.2">
      <c r="A67" s="31" t="s">
        <v>93</v>
      </c>
      <c r="B67" s="31">
        <f>(B56/B$59)*100</f>
        <v>46.161234676645918</v>
      </c>
      <c r="C67" s="31">
        <f t="shared" ref="C67:D67" si="61">(C56/C$59)*100</f>
        <v>40.863311364080587</v>
      </c>
      <c r="D67" s="31">
        <f t="shared" si="61"/>
        <v>50.881741294507123</v>
      </c>
      <c r="E67" s="31">
        <f t="shared" ref="E67:F67" si="62">(E56/E$59)*100</f>
        <v>39.014476418586277</v>
      </c>
      <c r="F67" s="31">
        <f t="shared" si="62"/>
        <v>43.047502973866152</v>
      </c>
      <c r="G67" s="31">
        <f t="shared" ref="G67:H67" si="63">(G56/G$59)*100</f>
        <v>45.571364265768089</v>
      </c>
      <c r="H67" s="31">
        <f t="shared" si="63"/>
        <v>42.024124307063616</v>
      </c>
      <c r="I67" s="31">
        <f t="shared" ref="I67:J67" si="64">(I56/I$59)*100</f>
        <v>42.128067142926504</v>
      </c>
      <c r="J67" s="31">
        <f t="shared" si="64"/>
        <v>38.057303284263632</v>
      </c>
      <c r="K67" s="31">
        <f t="shared" ref="K67:L67" si="65">(K56/K$59)*100</f>
        <v>43.929224909982537</v>
      </c>
      <c r="L67" s="31">
        <f t="shared" si="65"/>
        <v>40.4197119056562</v>
      </c>
      <c r="M67" s="31">
        <f t="shared" ref="M67:N67" si="66">(M56/M$59)*100</f>
        <v>42.318964992975779</v>
      </c>
      <c r="N67" s="31">
        <f t="shared" si="66"/>
        <v>40.25568043050535</v>
      </c>
      <c r="O67" s="31">
        <f t="shared" ref="O67:P67" si="67">(O56/O$59)*100</f>
        <v>41.8074489985094</v>
      </c>
      <c r="P67" s="31">
        <f t="shared" si="67"/>
        <v>41.762452068837632</v>
      </c>
      <c r="Q67" s="31">
        <f t="shared" ref="Q67" si="68">(Q56/Q$59)*100</f>
        <v>33.54355488791613</v>
      </c>
    </row>
    <row r="68" spans="1:17" s="19" customFormat="1" ht="12.75" customHeight="1" x14ac:dyDescent="0.2">
      <c r="A68" s="31" t="s">
        <v>94</v>
      </c>
      <c r="B68" s="31">
        <f t="shared" ref="B68:D69" si="69">(B57/B$59)*100</f>
        <v>42.078814256451693</v>
      </c>
      <c r="C68" s="31">
        <f t="shared" si="69"/>
        <v>48.478911520665257</v>
      </c>
      <c r="D68" s="31">
        <f t="shared" si="69"/>
        <v>38.707760554303462</v>
      </c>
      <c r="E68" s="31">
        <f t="shared" ref="E68:F68" si="70">(E57/E$59)*100</f>
        <v>52.777419872724394</v>
      </c>
      <c r="F68" s="31">
        <f t="shared" si="70"/>
        <v>45.002773448438916</v>
      </c>
      <c r="G68" s="31">
        <f t="shared" ref="G68:H68" si="71">(G57/G$59)*100</f>
        <v>43.503825542265368</v>
      </c>
      <c r="H68" s="31">
        <f t="shared" si="71"/>
        <v>48.38869431632547</v>
      </c>
      <c r="I68" s="31">
        <f t="shared" ref="I68:J68" si="72">(I57/I$59)*100</f>
        <v>49.013111723479334</v>
      </c>
      <c r="J68" s="31">
        <f t="shared" si="72"/>
        <v>51.12908954492508</v>
      </c>
      <c r="K68" s="31">
        <f t="shared" ref="K68:L68" si="73">(K57/K$59)*100</f>
        <v>45.152556996137058</v>
      </c>
      <c r="L68" s="31">
        <f t="shared" si="73"/>
        <v>48.382760471068778</v>
      </c>
      <c r="M68" s="31">
        <f t="shared" ref="M68:N68" si="74">(M57/M$59)*100</f>
        <v>49.208712845235489</v>
      </c>
      <c r="N68" s="31">
        <f t="shared" si="74"/>
        <v>48.437514430611991</v>
      </c>
      <c r="O68" s="31">
        <f t="shared" ref="O68:P68" si="75">(O57/O$59)*100</f>
        <v>47.223457106031006</v>
      </c>
      <c r="P68" s="31">
        <f t="shared" si="75"/>
        <v>44.639373886850784</v>
      </c>
      <c r="Q68" s="31">
        <f t="shared" ref="Q68" si="76">(Q57/Q$59)*100</f>
        <v>54.708143066729477</v>
      </c>
    </row>
    <row r="69" spans="1:17" s="19" customFormat="1" ht="12.75" customHeight="1" x14ac:dyDescent="0.2">
      <c r="A69" s="31" t="s">
        <v>95</v>
      </c>
      <c r="B69" s="31">
        <f t="shared" si="69"/>
        <v>11.759951066902397</v>
      </c>
      <c r="C69" s="31">
        <f t="shared" si="69"/>
        <v>10.657777115254156</v>
      </c>
      <c r="D69" s="31">
        <f t="shared" si="69"/>
        <v>10.410498151189412</v>
      </c>
      <c r="E69" s="31">
        <f t="shared" ref="E69:F69" si="77">(E58/E$59)*100</f>
        <v>8.2081037086893325</v>
      </c>
      <c r="F69" s="31">
        <f t="shared" si="77"/>
        <v>11.949723577694924</v>
      </c>
      <c r="G69" s="31">
        <f t="shared" ref="G69:H69" si="78">(G58/G$59)*100</f>
        <v>10.924810191966539</v>
      </c>
      <c r="H69" s="31">
        <f t="shared" si="78"/>
        <v>9.5871813766109266</v>
      </c>
      <c r="I69" s="31">
        <f t="shared" ref="I69:J69" si="79">(I58/I$59)*100</f>
        <v>8.8588211335941605</v>
      </c>
      <c r="J69" s="31">
        <f t="shared" si="79"/>
        <v>10.813607170811302</v>
      </c>
      <c r="K69" s="31">
        <f t="shared" ref="K69:L69" si="80">(K58/K$59)*100</f>
        <v>10.918218093880398</v>
      </c>
      <c r="L69" s="31">
        <f t="shared" si="80"/>
        <v>11.197527623275013</v>
      </c>
      <c r="M69" s="31">
        <f t="shared" ref="M69:N69" si="81">(M58/M$59)*100</f>
        <v>8.472322161788723</v>
      </c>
      <c r="N69" s="31">
        <f t="shared" si="81"/>
        <v>11.306805138882659</v>
      </c>
      <c r="O69" s="31">
        <f t="shared" ref="O69:P69" si="82">(O58/O$59)*100</f>
        <v>10.969093895459576</v>
      </c>
      <c r="P69" s="31">
        <f t="shared" si="82"/>
        <v>13.598174044311595</v>
      </c>
      <c r="Q69" s="31">
        <f t="shared" ref="Q69" si="83">(Q58/Q$59)*100</f>
        <v>11.748302045354404</v>
      </c>
    </row>
    <row r="70" spans="1:17" s="19" customFormat="1" ht="12.75" customHeight="1" x14ac:dyDescent="0.2">
      <c r="A70" s="31" t="s">
        <v>96</v>
      </c>
      <c r="B70" s="31">
        <f>(B52/(B56+B57))*100</f>
        <v>83.935905247816905</v>
      </c>
      <c r="C70" s="31">
        <f t="shared" ref="C70:D70" si="84">(C52/(C56+C57))*100</f>
        <v>82.177650279497215</v>
      </c>
      <c r="D70" s="31">
        <f t="shared" si="84"/>
        <v>83.450632253518179</v>
      </c>
      <c r="E70" s="31">
        <f t="shared" ref="E70:F70" si="85">(E52/(E56+E57))*100</f>
        <v>93.302120456553411</v>
      </c>
      <c r="F70" s="31">
        <f t="shared" si="85"/>
        <v>85.585600368519763</v>
      </c>
      <c r="G70" s="31">
        <f t="shared" ref="G70:H70" si="86">(G52/(G56+G57))*100</f>
        <v>93.061374152377837</v>
      </c>
      <c r="H70" s="31">
        <f t="shared" si="86"/>
        <v>85.791197800642536</v>
      </c>
      <c r="I70" s="31">
        <f t="shared" ref="I70:J70" si="87">(I52/(I56+I57))*100</f>
        <v>80.009365153551116</v>
      </c>
      <c r="J70" s="31">
        <f t="shared" si="87"/>
        <v>87.482723582142469</v>
      </c>
      <c r="K70" s="31">
        <f t="shared" ref="K70:L70" si="88">(K52/(K56+K57))*100</f>
        <v>88.128009933591244</v>
      </c>
      <c r="L70" s="31">
        <f t="shared" si="88"/>
        <v>78.94807146841265</v>
      </c>
      <c r="M70" s="31">
        <f t="shared" ref="M70:N70" si="89">(M52/(M56+M57))*100</f>
        <v>86.696675733804057</v>
      </c>
      <c r="N70" s="31">
        <f t="shared" si="89"/>
        <v>86.943125647550559</v>
      </c>
      <c r="O70" s="31">
        <f t="shared" ref="O70:P70" si="90">(O52/(O56+O57))*100</f>
        <v>83.309897993244888</v>
      </c>
      <c r="P70" s="31">
        <f t="shared" si="90"/>
        <v>85.202819305017414</v>
      </c>
      <c r="Q70" s="31">
        <f t="shared" ref="Q70" si="91">(Q52/(Q56+Q57))*100</f>
        <v>87.56780928478571</v>
      </c>
    </row>
    <row r="71" spans="1:17" s="7" customFormat="1" ht="12" x14ac:dyDescent="0.2"/>
    <row r="72" spans="1:17" s="19" customFormat="1" ht="12.75" customHeight="1" x14ac:dyDescent="0.2">
      <c r="A72" s="19" t="s">
        <v>45</v>
      </c>
      <c r="B72" s="33">
        <v>207.52990264255899</v>
      </c>
      <c r="C72" s="33">
        <v>188.27748691099501</v>
      </c>
      <c r="D72" s="33">
        <v>172.80769230769201</v>
      </c>
      <c r="E72" s="33">
        <v>168.35037406483801</v>
      </c>
      <c r="F72" s="33">
        <v>163.70783132530099</v>
      </c>
      <c r="G72" s="33">
        <v>180</v>
      </c>
      <c r="H72" s="33">
        <v>156.87623762376199</v>
      </c>
      <c r="I72" s="33">
        <v>162.32536973833899</v>
      </c>
      <c r="J72" s="33">
        <v>173</v>
      </c>
      <c r="K72" s="33">
        <v>133</v>
      </c>
      <c r="L72" s="33">
        <v>131.098184818482</v>
      </c>
      <c r="M72" s="33">
        <v>131.934074074074</v>
      </c>
      <c r="N72" s="33">
        <v>114.45103324348599</v>
      </c>
      <c r="O72" s="33">
        <v>97.044953350296893</v>
      </c>
      <c r="P72" s="33">
        <v>117.205625606208</v>
      </c>
      <c r="Q72" s="33">
        <v>126.396330275229</v>
      </c>
    </row>
    <row r="73" spans="1:17" s="7" customFormat="1" ht="12" x14ac:dyDescent="0.2"/>
    <row r="74" spans="1:17" s="19" customFormat="1" ht="12.75" customHeight="1" x14ac:dyDescent="0.2">
      <c r="A74" s="19" t="s">
        <v>8</v>
      </c>
      <c r="B74" s="19">
        <v>121</v>
      </c>
      <c r="C74" s="19">
        <v>142</v>
      </c>
      <c r="D74" s="19">
        <v>64</v>
      </c>
      <c r="E74" s="19">
        <v>65</v>
      </c>
      <c r="F74" s="19">
        <v>65</v>
      </c>
      <c r="G74" s="19">
        <v>67</v>
      </c>
      <c r="H74" s="19">
        <v>67</v>
      </c>
      <c r="I74" s="19">
        <v>67</v>
      </c>
      <c r="J74" s="19">
        <v>59</v>
      </c>
      <c r="K74" s="19">
        <v>66</v>
      </c>
      <c r="L74" s="19">
        <v>62</v>
      </c>
      <c r="M74" s="19">
        <v>64</v>
      </c>
      <c r="N74" s="19">
        <v>65</v>
      </c>
      <c r="O74" s="19">
        <v>64</v>
      </c>
      <c r="P74" s="19">
        <v>58</v>
      </c>
      <c r="Q74" s="19">
        <v>59</v>
      </c>
    </row>
    <row r="75" spans="1:17" s="19" customFormat="1" ht="12.75" customHeight="1" x14ac:dyDescent="0.2">
      <c r="A75" s="19" t="s">
        <v>46</v>
      </c>
      <c r="B75" s="19">
        <v>719</v>
      </c>
      <c r="C75" s="19">
        <v>764</v>
      </c>
      <c r="D75" s="19">
        <v>780</v>
      </c>
      <c r="E75" s="19">
        <v>802</v>
      </c>
      <c r="F75" s="19">
        <v>664</v>
      </c>
      <c r="G75" s="19">
        <v>691</v>
      </c>
      <c r="H75" s="19">
        <v>606</v>
      </c>
      <c r="I75" s="19">
        <v>879</v>
      </c>
      <c r="J75" s="19">
        <v>845</v>
      </c>
      <c r="K75" s="19">
        <v>839</v>
      </c>
      <c r="L75" s="19">
        <v>1212</v>
      </c>
      <c r="M75" s="19">
        <v>1350</v>
      </c>
      <c r="N75" s="19">
        <v>1113</v>
      </c>
      <c r="O75" s="19">
        <v>1179</v>
      </c>
      <c r="P75" s="19">
        <v>1031</v>
      </c>
      <c r="Q75" s="19">
        <v>1090</v>
      </c>
    </row>
    <row r="76" spans="1:17" s="35" customFormat="1" ht="12.75" customHeight="1" x14ac:dyDescent="0.2">
      <c r="A76" s="34"/>
      <c r="B76" s="34"/>
      <c r="C76" s="34"/>
      <c r="D76" s="34"/>
      <c r="E76" s="34"/>
      <c r="F76" s="34"/>
      <c r="G76" s="34"/>
      <c r="H76" s="34"/>
      <c r="I76" s="34"/>
      <c r="J76" s="34"/>
      <c r="K76" s="34"/>
      <c r="L76" s="34"/>
      <c r="M76" s="34"/>
      <c r="N76" s="34"/>
      <c r="O76" s="34"/>
      <c r="P76" s="34"/>
      <c r="Q76" s="34"/>
    </row>
    <row r="77" spans="1:17" ht="45" x14ac:dyDescent="0.2">
      <c r="A77" s="72" t="s">
        <v>137</v>
      </c>
    </row>
  </sheetData>
  <phoneticPr fontId="2" type="noConversion"/>
  <pageMargins left="0.78740157480314965" right="0.78740157480314965" top="0.98425196850393704" bottom="0.98425196850393704" header="0.51181102362204722" footer="0.51181102362204722"/>
  <pageSetup paperSize="9" scale="49" orientation="landscape" r:id="rId1"/>
  <headerFooter alignWithMargins="0">
    <oddHeader>&amp;A</oddHeader>
    <oddFooter>Side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A76"/>
  <sheetViews>
    <sheetView workbookViewId="0">
      <pane xSplit="1" ySplit="12" topLeftCell="B13" activePane="bottomRight" state="frozen"/>
      <selection activeCell="A10" sqref="A10"/>
      <selection pane="topRight" activeCell="A10" sqref="A10"/>
      <selection pane="bottomLeft" activeCell="A10" sqref="A10"/>
      <selection pane="bottomRight"/>
    </sheetView>
  </sheetViews>
  <sheetFormatPr baseColWidth="10" defaultColWidth="9.140625" defaultRowHeight="12.75" x14ac:dyDescent="0.2"/>
  <cols>
    <col min="1" max="1" width="62.85546875" style="2" customWidth="1"/>
    <col min="2" max="7" width="11.42578125" style="2" bestFit="1" customWidth="1"/>
    <col min="8" max="10" width="11.42578125" style="2" customWidth="1"/>
    <col min="11" max="12" width="12.7109375" style="2" bestFit="1" customWidth="1"/>
    <col min="13" max="17" width="12.7109375" style="2" customWidth="1"/>
    <col min="18" max="16384" width="9.140625" style="2"/>
  </cols>
  <sheetData>
    <row r="1" spans="1:131" ht="20.25" x14ac:dyDescent="0.3">
      <c r="A1" s="1" t="s">
        <v>11</v>
      </c>
    </row>
    <row r="2" spans="1:131" ht="11.25" customHeight="1" x14ac:dyDescent="0.25">
      <c r="A2" s="3"/>
    </row>
    <row r="3" spans="1:131" s="36" customFormat="1" ht="20.25" x14ac:dyDescent="0.3">
      <c r="A3" s="4" t="s">
        <v>83</v>
      </c>
    </row>
    <row r="4" spans="1:131" s="36" customFormat="1" ht="20.25" x14ac:dyDescent="0.3">
      <c r="A4" s="71" t="s">
        <v>134</v>
      </c>
    </row>
    <row r="5" spans="1:131" ht="11.25" customHeight="1" x14ac:dyDescent="0.2">
      <c r="A5" s="14"/>
    </row>
    <row r="6" spans="1:131" x14ac:dyDescent="0.2">
      <c r="A6" s="7" t="s">
        <v>47</v>
      </c>
    </row>
    <row r="7" spans="1:131" x14ac:dyDescent="0.2">
      <c r="A7" s="7" t="s">
        <v>104</v>
      </c>
    </row>
    <row r="8" spans="1:131" ht="12" customHeight="1" x14ac:dyDescent="0.2">
      <c r="A8" s="7" t="s">
        <v>141</v>
      </c>
    </row>
    <row r="9" spans="1:131" x14ac:dyDescent="0.2">
      <c r="A9" s="8" t="s">
        <v>142</v>
      </c>
    </row>
    <row r="10" spans="1:131" ht="37.5" customHeight="1" x14ac:dyDescent="0.2">
      <c r="A10" s="9" t="s">
        <v>107</v>
      </c>
    </row>
    <row r="11" spans="1:131" ht="12" customHeight="1" x14ac:dyDescent="0.2">
      <c r="A11" s="7"/>
    </row>
    <row r="12" spans="1:131" s="38" customFormat="1" ht="13.5" customHeight="1" x14ac:dyDescent="0.2">
      <c r="A12" s="10" t="s">
        <v>12</v>
      </c>
      <c r="B12" s="11">
        <v>2007</v>
      </c>
      <c r="C12" s="11">
        <v>2008</v>
      </c>
      <c r="D12" s="11">
        <v>2009</v>
      </c>
      <c r="E12" s="11">
        <v>2010</v>
      </c>
      <c r="F12" s="11">
        <v>2011</v>
      </c>
      <c r="G12" s="11">
        <v>2012</v>
      </c>
      <c r="H12" s="11">
        <v>2013</v>
      </c>
      <c r="I12" s="11">
        <v>2014</v>
      </c>
      <c r="J12" s="11">
        <v>2015</v>
      </c>
      <c r="K12" s="11">
        <v>2016</v>
      </c>
      <c r="L12" s="11">
        <v>2017</v>
      </c>
      <c r="M12" s="11">
        <v>2018</v>
      </c>
      <c r="N12" s="11">
        <v>2019</v>
      </c>
      <c r="O12" s="11">
        <v>2020</v>
      </c>
      <c r="P12" s="11">
        <v>2021</v>
      </c>
      <c r="Q12" s="11">
        <v>2022</v>
      </c>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7"/>
      <c r="DC12" s="37"/>
      <c r="DD12" s="37"/>
      <c r="DE12" s="37"/>
      <c r="DF12" s="37"/>
      <c r="DG12" s="37"/>
      <c r="DH12" s="37"/>
      <c r="DI12" s="37"/>
      <c r="DJ12" s="37"/>
      <c r="DK12" s="37"/>
      <c r="DL12" s="37"/>
      <c r="DM12" s="37"/>
      <c r="DN12" s="37"/>
      <c r="DO12" s="37"/>
      <c r="DP12" s="37"/>
      <c r="DQ12" s="37"/>
      <c r="DR12" s="37"/>
      <c r="DS12" s="37"/>
      <c r="DT12" s="37"/>
      <c r="DU12" s="37"/>
      <c r="DV12" s="37"/>
      <c r="DW12" s="37"/>
      <c r="DX12" s="37"/>
      <c r="DY12" s="37"/>
      <c r="DZ12" s="37"/>
      <c r="EA12" s="37"/>
    </row>
    <row r="13" spans="1:131" s="14" customFormat="1" ht="15" customHeight="1" x14ac:dyDescent="0.2">
      <c r="A13" s="13" t="s">
        <v>108</v>
      </c>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row>
    <row r="14" spans="1:131" s="19" customFormat="1" ht="12.75" customHeight="1" x14ac:dyDescent="0.2">
      <c r="A14" s="16" t="s">
        <v>13</v>
      </c>
      <c r="B14" s="17">
        <v>3629623.9312977102</v>
      </c>
      <c r="C14" s="17">
        <v>3708885.0185922999</v>
      </c>
      <c r="D14" s="17">
        <v>3648863.2925257701</v>
      </c>
      <c r="E14" s="17">
        <v>3794060.4205202302</v>
      </c>
      <c r="F14" s="17">
        <v>4731900.2978723403</v>
      </c>
      <c r="G14" s="17">
        <v>4284060.8843106199</v>
      </c>
      <c r="H14" s="17">
        <v>3812871.8286189698</v>
      </c>
      <c r="I14" s="17">
        <v>4050170.5480315001</v>
      </c>
      <c r="J14" s="17">
        <v>4827158.2407407397</v>
      </c>
      <c r="K14" s="17">
        <v>6008794.6619718298</v>
      </c>
      <c r="L14" s="17">
        <v>5792548.1781701399</v>
      </c>
      <c r="M14" s="17">
        <v>5604729.8229508204</v>
      </c>
      <c r="N14" s="17">
        <v>6832994.9388794601</v>
      </c>
      <c r="O14" s="17">
        <v>6654010.5423728796</v>
      </c>
      <c r="P14" s="17">
        <v>7135982.83943089</v>
      </c>
      <c r="Q14" s="17">
        <v>8614218.0325670503</v>
      </c>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row>
    <row r="15" spans="1:131" s="7" customFormat="1" ht="12" x14ac:dyDescent="0.2">
      <c r="A15" s="20"/>
      <c r="B15" s="20"/>
      <c r="C15" s="20"/>
      <c r="D15" s="20"/>
      <c r="E15" s="20"/>
      <c r="F15" s="20"/>
      <c r="G15" s="20"/>
      <c r="H15" s="20"/>
      <c r="I15" s="20"/>
      <c r="J15" s="20"/>
      <c r="K15" s="20"/>
      <c r="L15" s="20"/>
      <c r="M15" s="20"/>
      <c r="N15" s="20"/>
      <c r="O15" s="20"/>
      <c r="P15" s="20"/>
      <c r="Q15" s="20"/>
    </row>
    <row r="16" spans="1:131" s="7" customFormat="1" ht="12.75" customHeight="1" x14ac:dyDescent="0.2">
      <c r="A16" s="19" t="s">
        <v>14</v>
      </c>
      <c r="B16" s="20"/>
      <c r="C16" s="20"/>
      <c r="D16" s="20"/>
      <c r="E16" s="20"/>
      <c r="F16" s="20"/>
      <c r="G16" s="20"/>
      <c r="H16" s="20"/>
      <c r="I16" s="20"/>
      <c r="J16" s="20"/>
      <c r="K16" s="20"/>
      <c r="L16" s="20"/>
      <c r="M16" s="20"/>
      <c r="N16" s="20"/>
      <c r="O16" s="20"/>
      <c r="P16" s="20"/>
      <c r="Q16" s="20"/>
    </row>
    <row r="17" spans="1:17" s="7" customFormat="1" ht="12.75" customHeight="1" x14ac:dyDescent="0.2">
      <c r="A17" s="7" t="s">
        <v>1</v>
      </c>
      <c r="B17" s="21">
        <v>90673.617048346103</v>
      </c>
      <c r="C17" s="21">
        <v>96996.094289508605</v>
      </c>
      <c r="D17" s="21">
        <v>94008.042525773199</v>
      </c>
      <c r="E17" s="21">
        <v>108854.30057803501</v>
      </c>
      <c r="F17" s="21">
        <v>131900.78396072</v>
      </c>
      <c r="G17" s="21">
        <v>111343.297939778</v>
      </c>
      <c r="H17" s="21">
        <v>98745.710482529103</v>
      </c>
      <c r="I17" s="21">
        <v>125397.63464566899</v>
      </c>
      <c r="J17" s="21">
        <v>146263.79797979799</v>
      </c>
      <c r="K17" s="21">
        <v>150049.21830985899</v>
      </c>
      <c r="L17" s="21">
        <v>120164.723916533</v>
      </c>
      <c r="M17" s="21">
        <v>120903.655737705</v>
      </c>
      <c r="N17" s="21">
        <v>139203.60950764001</v>
      </c>
      <c r="O17" s="21">
        <v>131198.50677966099</v>
      </c>
      <c r="P17" s="21">
        <v>142060.026422764</v>
      </c>
      <c r="Q17" s="21">
        <v>170780.58620689699</v>
      </c>
    </row>
    <row r="18" spans="1:17" s="7" customFormat="1" ht="12.75" customHeight="1" x14ac:dyDescent="0.2">
      <c r="A18" s="7" t="s">
        <v>130</v>
      </c>
      <c r="B18" s="21"/>
      <c r="C18" s="21"/>
      <c r="D18" s="21"/>
      <c r="E18" s="21"/>
      <c r="F18" s="21"/>
      <c r="G18" s="21"/>
      <c r="H18" s="21"/>
      <c r="I18" s="21"/>
      <c r="J18" s="21"/>
      <c r="K18" s="21"/>
      <c r="L18" s="21"/>
      <c r="M18" s="21"/>
      <c r="N18" s="21">
        <v>57554.555178268303</v>
      </c>
      <c r="O18" s="21">
        <v>54642.916949152503</v>
      </c>
      <c r="P18" s="21">
        <v>63561.5670731707</v>
      </c>
      <c r="Q18" s="21">
        <v>68657.584291187697</v>
      </c>
    </row>
    <row r="19" spans="1:17" s="7" customFormat="1" ht="12.75" customHeight="1" x14ac:dyDescent="0.2">
      <c r="A19" s="7" t="s">
        <v>9</v>
      </c>
      <c r="B19" s="21">
        <v>1781.2137404580201</v>
      </c>
      <c r="C19" s="21">
        <v>3912.72509960159</v>
      </c>
      <c r="H19" s="21"/>
      <c r="I19" s="21"/>
      <c r="J19" s="21"/>
      <c r="K19" s="21"/>
      <c r="L19" s="21"/>
      <c r="M19" s="21"/>
      <c r="N19" s="21"/>
      <c r="O19" s="21"/>
      <c r="P19" s="21"/>
      <c r="Q19" s="21"/>
    </row>
    <row r="20" spans="1:17" s="7" customFormat="1" ht="12.75" customHeight="1" x14ac:dyDescent="0.2">
      <c r="A20" s="7" t="s">
        <v>10</v>
      </c>
      <c r="B20" s="21">
        <v>7092.5877862595398</v>
      </c>
      <c r="C20" s="21">
        <v>7185.4196547144802</v>
      </c>
      <c r="D20" s="21">
        <v>6710.34922680412</v>
      </c>
      <c r="E20" s="21">
        <v>7338.1358381502896</v>
      </c>
      <c r="F20" s="21">
        <v>9070.5106382978702</v>
      </c>
      <c r="G20" s="21">
        <v>8202.2535657686203</v>
      </c>
      <c r="H20" s="21"/>
      <c r="I20" s="21"/>
      <c r="J20" s="21"/>
      <c r="K20" s="21"/>
      <c r="L20" s="21"/>
      <c r="M20" s="21"/>
      <c r="N20" s="21"/>
      <c r="O20" s="21"/>
      <c r="P20" s="21">
        <v>7550.4227642276401</v>
      </c>
      <c r="Q20" s="21">
        <v>8633.2988505747107</v>
      </c>
    </row>
    <row r="21" spans="1:17" s="7" customFormat="1" ht="12.75" customHeight="1" x14ac:dyDescent="0.2">
      <c r="A21" s="8" t="s">
        <v>112</v>
      </c>
      <c r="B21" s="21"/>
      <c r="C21" s="21"/>
      <c r="D21" s="21"/>
      <c r="E21" s="21"/>
      <c r="F21" s="21"/>
      <c r="G21" s="21"/>
      <c r="H21" s="21"/>
      <c r="I21" s="21">
        <v>45365.514960629902</v>
      </c>
      <c r="J21" s="21">
        <v>56595.168350168402</v>
      </c>
      <c r="K21" s="21">
        <v>77134.174295774603</v>
      </c>
      <c r="L21" s="21">
        <v>71569.436597110704</v>
      </c>
      <c r="M21" s="21">
        <v>71040.201639344305</v>
      </c>
      <c r="N21" s="21">
        <v>80316.8149405773</v>
      </c>
      <c r="O21" s="21">
        <v>80557.240677966096</v>
      </c>
      <c r="P21" s="21">
        <v>91214.477642276397</v>
      </c>
      <c r="Q21" s="21">
        <v>110017.16283524899</v>
      </c>
    </row>
    <row r="22" spans="1:17" s="7" customFormat="1" ht="12.75" customHeight="1" x14ac:dyDescent="0.2">
      <c r="A22" s="8" t="s">
        <v>135</v>
      </c>
      <c r="P22" s="21">
        <v>9777.3272357723599</v>
      </c>
      <c r="Q22" s="21">
        <v>34220.940613026803</v>
      </c>
    </row>
    <row r="23" spans="1:17" s="7" customFormat="1" ht="12.75" customHeight="1" x14ac:dyDescent="0.2">
      <c r="A23" s="7" t="s">
        <v>15</v>
      </c>
      <c r="B23" s="21">
        <v>1489312.68320611</v>
      </c>
      <c r="C23" s="21">
        <v>1522197.9375829999</v>
      </c>
      <c r="D23" s="21">
        <v>1483487.0167525799</v>
      </c>
      <c r="E23" s="21">
        <v>1522771.1676300601</v>
      </c>
      <c r="F23" s="21">
        <v>1946227.9459901799</v>
      </c>
      <c r="G23" s="21">
        <v>1771705.76386688</v>
      </c>
      <c r="H23" s="21">
        <v>1572950.8935108201</v>
      </c>
      <c r="I23" s="21">
        <v>1573374.21889764</v>
      </c>
      <c r="J23" s="21">
        <v>1984168.5639730601</v>
      </c>
      <c r="K23" s="21">
        <v>2390186.2658450701</v>
      </c>
      <c r="L23" s="21">
        <v>2316805.1797752799</v>
      </c>
      <c r="M23" s="21">
        <v>2259021.6278688498</v>
      </c>
      <c r="N23" s="21">
        <v>2545900.62478778</v>
      </c>
      <c r="O23" s="21">
        <v>2532304.74067797</v>
      </c>
      <c r="P23" s="21">
        <v>2754909.6117886198</v>
      </c>
      <c r="Q23" s="21">
        <v>3189234.26628352</v>
      </c>
    </row>
    <row r="24" spans="1:17" s="7" customFormat="1" ht="12.75" customHeight="1" x14ac:dyDescent="0.2">
      <c r="A24" s="7" t="s">
        <v>75</v>
      </c>
      <c r="B24" s="21">
        <v>41135.629770992397</v>
      </c>
      <c r="C24" s="21">
        <v>36370.084993359902</v>
      </c>
      <c r="D24" s="21">
        <v>44626.511597938101</v>
      </c>
      <c r="E24" s="21">
        <v>41684.244219653199</v>
      </c>
      <c r="F24" s="21">
        <v>45869.52700491</v>
      </c>
      <c r="G24" s="21">
        <v>43148.066561014297</v>
      </c>
      <c r="H24" s="21">
        <v>42277.980033277898</v>
      </c>
      <c r="I24" s="21">
        <v>32300.297637795298</v>
      </c>
      <c r="J24" s="21">
        <v>41438.272727272699</v>
      </c>
      <c r="K24" s="21">
        <v>47169.221830985902</v>
      </c>
      <c r="L24" s="21">
        <v>43666.589085072199</v>
      </c>
      <c r="M24" s="21">
        <v>43333.422950819702</v>
      </c>
      <c r="N24" s="21">
        <v>39034.135823429497</v>
      </c>
      <c r="O24" s="21">
        <v>48992.371186440701</v>
      </c>
      <c r="P24" s="21">
        <v>62280.117886178901</v>
      </c>
      <c r="Q24" s="21">
        <v>59377.982758620703</v>
      </c>
    </row>
    <row r="25" spans="1:17" s="7" customFormat="1" ht="12.75" customHeight="1" x14ac:dyDescent="0.2">
      <c r="A25" s="7" t="s">
        <v>3</v>
      </c>
      <c r="B25" s="21">
        <v>10950.264631043299</v>
      </c>
      <c r="C25" s="21">
        <v>13393.9110225764</v>
      </c>
      <c r="D25" s="21">
        <v>12131.75</v>
      </c>
      <c r="E25" s="21">
        <v>9768.1473988439302</v>
      </c>
      <c r="F25" s="21">
        <v>13079.932896890299</v>
      </c>
      <c r="G25" s="21">
        <v>16631.4643423138</v>
      </c>
      <c r="H25" s="21">
        <v>15004.352745424299</v>
      </c>
      <c r="I25" s="21">
        <v>17185.055118110198</v>
      </c>
      <c r="J25" s="21">
        <v>13099.095959595999</v>
      </c>
      <c r="K25" s="21">
        <v>18257.9683098592</v>
      </c>
      <c r="L25" s="21">
        <v>18066.797752809001</v>
      </c>
      <c r="M25" s="21">
        <v>20230.186885245901</v>
      </c>
      <c r="N25" s="21">
        <v>22020.743633276699</v>
      </c>
      <c r="O25" s="21">
        <v>16841.3322033898</v>
      </c>
      <c r="P25" s="21">
        <v>22711.424796748001</v>
      </c>
      <c r="Q25" s="21">
        <v>22261.496168582398</v>
      </c>
    </row>
    <row r="26" spans="1:17" s="7" customFormat="1" ht="12.75" customHeight="1" x14ac:dyDescent="0.2">
      <c r="A26" s="7" t="s">
        <v>41</v>
      </c>
      <c r="B26" s="21">
        <v>8896.1132315521609</v>
      </c>
      <c r="C26" s="21">
        <v>8974.94422310757</v>
      </c>
      <c r="D26" s="21">
        <v>8442.0927835051607</v>
      </c>
      <c r="E26" s="21">
        <v>9168.5317919075205</v>
      </c>
      <c r="F26" s="21">
        <v>11360.9705400982</v>
      </c>
      <c r="G26" s="21">
        <v>10270.836767036501</v>
      </c>
      <c r="H26" s="21">
        <v>9034.9484193011594</v>
      </c>
      <c r="I26" s="21">
        <v>9505.1055118110198</v>
      </c>
      <c r="J26" s="21">
        <v>11800.404040404001</v>
      </c>
      <c r="K26" s="21">
        <v>14188.7605633803</v>
      </c>
      <c r="L26" s="21">
        <v>13279.7495987159</v>
      </c>
      <c r="M26" s="21">
        <v>13159.7114754098</v>
      </c>
      <c r="N26" s="21">
        <v>14865.1358234295</v>
      </c>
      <c r="O26" s="21">
        <v>17107.638983050801</v>
      </c>
      <c r="P26" s="21">
        <v>23551.603658536598</v>
      </c>
      <c r="Q26" s="21">
        <v>28542.501915708799</v>
      </c>
    </row>
    <row r="27" spans="1:17" s="7" customFormat="1" ht="12.75" customHeight="1" x14ac:dyDescent="0.2">
      <c r="A27" s="7" t="s">
        <v>48</v>
      </c>
      <c r="B27" s="21">
        <v>302605.71119592898</v>
      </c>
      <c r="C27" s="21">
        <v>324126.02257636102</v>
      </c>
      <c r="D27" s="21">
        <v>293337.31443298998</v>
      </c>
      <c r="E27" s="21">
        <v>323756.73265895998</v>
      </c>
      <c r="F27" s="21">
        <v>295334.74304418999</v>
      </c>
      <c r="G27" s="21">
        <v>290182.39778130001</v>
      </c>
      <c r="H27" s="21">
        <v>325246.32113144803</v>
      </c>
      <c r="I27" s="21">
        <v>313043.41732283501</v>
      </c>
      <c r="J27" s="21">
        <v>304056.48148148099</v>
      </c>
      <c r="K27" s="21">
        <v>328715.34507042298</v>
      </c>
      <c r="L27" s="21">
        <v>367127.53772070602</v>
      </c>
      <c r="M27" s="21">
        <v>385409.05245901598</v>
      </c>
      <c r="N27" s="21">
        <v>431063.15280135802</v>
      </c>
      <c r="O27" s="21">
        <v>470901.076271186</v>
      </c>
      <c r="P27" s="21">
        <v>663752.19308943104</v>
      </c>
      <c r="Q27" s="21">
        <v>529092.67432950204</v>
      </c>
    </row>
    <row r="28" spans="1:17" s="19" customFormat="1" ht="12.75" customHeight="1" x14ac:dyDescent="0.2">
      <c r="A28" s="7" t="s">
        <v>42</v>
      </c>
      <c r="B28" s="21">
        <v>18161.2977099237</v>
      </c>
      <c r="C28" s="21">
        <v>60752.719787516602</v>
      </c>
      <c r="D28" s="21">
        <v>64689.288659793798</v>
      </c>
      <c r="E28" s="21">
        <v>100935.744219653</v>
      </c>
      <c r="F28" s="21">
        <v>88248.509001636703</v>
      </c>
      <c r="G28" s="21">
        <v>91558.7337559429</v>
      </c>
      <c r="H28" s="21">
        <v>95479.262895174703</v>
      </c>
      <c r="I28" s="21">
        <v>122960.84724409399</v>
      </c>
      <c r="J28" s="21">
        <v>122670.76262626299</v>
      </c>
      <c r="K28" s="21">
        <v>180038.41725352101</v>
      </c>
      <c r="L28" s="21">
        <v>174334.20224719099</v>
      </c>
      <c r="M28" s="21">
        <v>291373.449180328</v>
      </c>
      <c r="N28" s="21">
        <v>282386.13582343003</v>
      </c>
      <c r="O28" s="21">
        <v>290232.55932203401</v>
      </c>
      <c r="P28" s="21">
        <v>505704.67073170701</v>
      </c>
      <c r="Q28" s="21">
        <v>431573.16666666698</v>
      </c>
    </row>
    <row r="29" spans="1:17" s="7" customFormat="1" ht="12.75" customHeight="1" x14ac:dyDescent="0.2">
      <c r="A29" s="7" t="s">
        <v>0</v>
      </c>
      <c r="B29" s="21">
        <v>262179.75826972001</v>
      </c>
      <c r="C29" s="21">
        <v>308026.78220451501</v>
      </c>
      <c r="D29" s="21">
        <v>246421.73067010299</v>
      </c>
      <c r="E29" s="21">
        <v>292986.83815028903</v>
      </c>
      <c r="F29" s="21">
        <v>356619.10310965602</v>
      </c>
      <c r="G29" s="21">
        <v>330954.93026941398</v>
      </c>
      <c r="H29" s="21">
        <v>322128.960066556</v>
      </c>
      <c r="I29" s="21">
        <v>316897.85826771701</v>
      </c>
      <c r="J29" s="21">
        <v>263491.07575757598</v>
      </c>
      <c r="K29" s="21">
        <v>263646</v>
      </c>
      <c r="L29" s="21">
        <v>268162.53611556999</v>
      </c>
      <c r="M29" s="21">
        <v>352178.04262295098</v>
      </c>
      <c r="N29" s="21">
        <v>332637.684210526</v>
      </c>
      <c r="O29" s="21">
        <v>309079.37288135599</v>
      </c>
      <c r="P29" s="21">
        <v>419805.18292682897</v>
      </c>
      <c r="Q29" s="21">
        <v>640766.11685823801</v>
      </c>
    </row>
    <row r="30" spans="1:17" s="7" customFormat="1" ht="12.75" customHeight="1" x14ac:dyDescent="0.2">
      <c r="A30" s="7" t="s">
        <v>2</v>
      </c>
      <c r="B30" s="21">
        <v>17492.078880407102</v>
      </c>
      <c r="C30" s="21">
        <v>13604.944223107599</v>
      </c>
      <c r="D30" s="21">
        <v>15788.577319587601</v>
      </c>
      <c r="E30" s="21">
        <v>22700.653179190798</v>
      </c>
      <c r="F30" s="21">
        <v>21585.2651391162</v>
      </c>
      <c r="G30" s="21">
        <v>30060.8193343899</v>
      </c>
      <c r="H30" s="21">
        <v>33454.129783693803</v>
      </c>
      <c r="I30" s="21">
        <v>41613.748031496099</v>
      </c>
      <c r="J30" s="21">
        <v>36902.191919191901</v>
      </c>
      <c r="K30" s="21">
        <v>38043.931338028196</v>
      </c>
      <c r="L30" s="21">
        <v>55634.415730337103</v>
      </c>
      <c r="M30" s="21">
        <v>41735.818032786898</v>
      </c>
      <c r="N30" s="21">
        <v>65480.307300509303</v>
      </c>
      <c r="O30" s="21">
        <v>88558.642372881397</v>
      </c>
      <c r="P30" s="21">
        <v>86656.729674796705</v>
      </c>
      <c r="Q30" s="21">
        <v>90767.649425287396</v>
      </c>
    </row>
    <row r="31" spans="1:17" s="7" customFormat="1" ht="12.75" customHeight="1" x14ac:dyDescent="0.2">
      <c r="A31" s="7" t="s">
        <v>5</v>
      </c>
      <c r="B31" s="21">
        <v>310907.44656488602</v>
      </c>
      <c r="C31" s="21">
        <v>342128.04780876503</v>
      </c>
      <c r="D31" s="21">
        <v>334781.847938144</v>
      </c>
      <c r="E31" s="21">
        <v>384944.90173410397</v>
      </c>
      <c r="F31" s="21">
        <v>479641.93453355198</v>
      </c>
      <c r="G31" s="21">
        <v>367434.15213946102</v>
      </c>
      <c r="H31" s="21">
        <v>364251.89850249601</v>
      </c>
      <c r="I31" s="21">
        <v>356705.53228346503</v>
      </c>
      <c r="J31" s="21">
        <v>418096.703703704</v>
      </c>
      <c r="K31" s="21">
        <v>468373.82746478898</v>
      </c>
      <c r="L31" s="21">
        <v>483208.60353129997</v>
      </c>
      <c r="M31" s="21">
        <v>531581.51639344299</v>
      </c>
      <c r="N31" s="21">
        <v>492630.106960951</v>
      </c>
      <c r="O31" s="21">
        <v>565808.83728813601</v>
      </c>
      <c r="P31" s="21">
        <v>668478.32520325202</v>
      </c>
      <c r="Q31" s="21">
        <v>558255.42337164702</v>
      </c>
    </row>
    <row r="32" spans="1:17" s="7" customFormat="1" ht="12.75" customHeight="1" x14ac:dyDescent="0.2">
      <c r="A32" s="7" t="s">
        <v>6</v>
      </c>
      <c r="B32" s="21">
        <v>183892.79770992399</v>
      </c>
      <c r="C32" s="21">
        <v>177651.029216467</v>
      </c>
      <c r="D32" s="21">
        <v>168323.48324742299</v>
      </c>
      <c r="E32" s="21">
        <v>200928.71098265899</v>
      </c>
      <c r="F32" s="21">
        <v>233422.25695581001</v>
      </c>
      <c r="G32" s="21">
        <v>195971.923930269</v>
      </c>
      <c r="H32" s="21">
        <v>188081.018302829</v>
      </c>
      <c r="I32" s="21">
        <v>162093.80472440901</v>
      </c>
      <c r="J32" s="21">
        <v>207830.60942760899</v>
      </c>
      <c r="K32" s="21">
        <v>211503.31690140799</v>
      </c>
      <c r="L32" s="21">
        <v>233024.781701445</v>
      </c>
      <c r="M32" s="21">
        <v>204901.09508196701</v>
      </c>
      <c r="N32" s="21">
        <v>202349.495755518</v>
      </c>
      <c r="O32" s="21">
        <v>235180.894915254</v>
      </c>
      <c r="P32" s="21">
        <v>286627.04878048802</v>
      </c>
      <c r="Q32" s="21">
        <v>317418.486590038</v>
      </c>
    </row>
    <row r="33" spans="1:17" s="7" customFormat="1" ht="12.75" customHeight="1" x14ac:dyDescent="0.2">
      <c r="A33" s="7" t="s">
        <v>4</v>
      </c>
      <c r="B33" s="21">
        <v>75252.615776081395</v>
      </c>
      <c r="C33" s="21">
        <v>72936.743691899101</v>
      </c>
      <c r="D33" s="21">
        <v>84320.179123711307</v>
      </c>
      <c r="E33" s="21">
        <v>99099.013005780304</v>
      </c>
      <c r="F33" s="21">
        <v>102976.615384615</v>
      </c>
      <c r="G33" s="21">
        <v>101985.946117274</v>
      </c>
      <c r="H33" s="21">
        <v>92275.490848585701</v>
      </c>
      <c r="I33" s="21">
        <v>91180.707086614202</v>
      </c>
      <c r="J33" s="21">
        <v>101545.324915825</v>
      </c>
      <c r="K33" s="21">
        <v>101634.04225352099</v>
      </c>
      <c r="L33" s="21">
        <v>105194.545746388</v>
      </c>
      <c r="M33" s="21">
        <v>95596.511475409803</v>
      </c>
      <c r="N33" s="21">
        <v>113057.166383701</v>
      </c>
      <c r="O33" s="21">
        <v>110726.52711864399</v>
      </c>
      <c r="P33" s="21">
        <v>130773.06504065001</v>
      </c>
      <c r="Q33" s="21">
        <v>121177.159003831</v>
      </c>
    </row>
    <row r="34" spans="1:17" s="7" customFormat="1" ht="12.75" customHeight="1" x14ac:dyDescent="0.2">
      <c r="A34" s="7" t="s">
        <v>76</v>
      </c>
      <c r="B34" s="21">
        <v>42417.611959287497</v>
      </c>
      <c r="C34" s="21">
        <v>39984.6029216467</v>
      </c>
      <c r="D34" s="21">
        <v>48223.061855670101</v>
      </c>
      <c r="E34" s="21">
        <v>36685.520231213901</v>
      </c>
      <c r="F34" s="21">
        <v>37613.302782324099</v>
      </c>
      <c r="G34" s="21">
        <v>35560.730586370802</v>
      </c>
      <c r="H34" s="21">
        <v>37092.9883527454</v>
      </c>
      <c r="I34" s="21">
        <v>30688.190551181098</v>
      </c>
      <c r="J34" s="21">
        <v>29027.740740740701</v>
      </c>
      <c r="K34" s="21">
        <v>32868.274647887301</v>
      </c>
      <c r="L34" s="21">
        <v>31364.662921348299</v>
      </c>
      <c r="M34" s="21">
        <v>24717.8229508197</v>
      </c>
      <c r="N34" s="21">
        <v>35144.7453310696</v>
      </c>
      <c r="O34" s="21">
        <v>36502.1372881356</v>
      </c>
      <c r="P34" s="21">
        <v>46368.916666666701</v>
      </c>
      <c r="Q34" s="21">
        <v>58137.153256705002</v>
      </c>
    </row>
    <row r="35" spans="1:17" s="7" customFormat="1" ht="12.75" customHeight="1" x14ac:dyDescent="0.2">
      <c r="A35" s="7" t="s">
        <v>77</v>
      </c>
      <c r="B35" s="21">
        <v>367084.93511450401</v>
      </c>
      <c r="C35" s="21">
        <v>351112.74767596298</v>
      </c>
      <c r="D35" s="21">
        <v>343917.58247422701</v>
      </c>
      <c r="E35" s="21">
        <v>342499.78179190803</v>
      </c>
      <c r="F35" s="21">
        <v>438959.921440262</v>
      </c>
      <c r="G35" s="21">
        <v>409886.76862123603</v>
      </c>
      <c r="H35" s="21">
        <v>422797.37271214603</v>
      </c>
      <c r="I35" s="21">
        <v>510359.48503937002</v>
      </c>
      <c r="J35" s="21">
        <v>470782.44444444397</v>
      </c>
      <c r="K35" s="21">
        <v>562074.339788732</v>
      </c>
      <c r="L35" s="21">
        <v>510538.73836276098</v>
      </c>
      <c r="M35" s="21">
        <v>554313.834426229</v>
      </c>
      <c r="N35" s="21">
        <v>715188.82682512701</v>
      </c>
      <c r="O35" s="21">
        <v>609771.97627118602</v>
      </c>
      <c r="P35" s="21">
        <v>667967.036585366</v>
      </c>
      <c r="Q35" s="21">
        <v>793913.60727969301</v>
      </c>
    </row>
    <row r="36" spans="1:17" s="19" customFormat="1" ht="12.75" customHeight="1" x14ac:dyDescent="0.2">
      <c r="A36" s="19" t="s">
        <v>111</v>
      </c>
      <c r="B36" s="22">
        <f t="shared" ref="B36:G36" si="0">SUM(B17:B35)</f>
        <v>3229836.3625954236</v>
      </c>
      <c r="C36" s="22">
        <f t="shared" si="0"/>
        <v>3379354.756972109</v>
      </c>
      <c r="D36" s="22">
        <f t="shared" si="0"/>
        <v>3249208.8286082507</v>
      </c>
      <c r="E36" s="22">
        <f t="shared" si="0"/>
        <v>3504122.4234104077</v>
      </c>
      <c r="F36" s="22">
        <f t="shared" si="0"/>
        <v>4211911.3224222586</v>
      </c>
      <c r="G36" s="22">
        <f t="shared" si="0"/>
        <v>3814898.0855784495</v>
      </c>
      <c r="H36" s="22">
        <f t="shared" ref="H36:I36" si="1">SUM(H17:H35)</f>
        <v>3618821.3277870268</v>
      </c>
      <c r="I36" s="22">
        <f t="shared" si="1"/>
        <v>3748671.4173228377</v>
      </c>
      <c r="J36" s="22">
        <f t="shared" ref="J36:K36" si="2">SUM(J17:J35)</f>
        <v>4207768.6380471326</v>
      </c>
      <c r="K36" s="22">
        <f t="shared" si="2"/>
        <v>4883883.103873238</v>
      </c>
      <c r="L36" s="22">
        <f t="shared" ref="L36:M36" si="3">SUM(L17:L35)</f>
        <v>4812142.5008025672</v>
      </c>
      <c r="M36" s="22">
        <f t="shared" si="3"/>
        <v>5009495.9491803246</v>
      </c>
      <c r="N36" s="22">
        <f t="shared" ref="N36:O36" si="4">SUM(N17:N35)</f>
        <v>5568833.241086592</v>
      </c>
      <c r="O36" s="22">
        <f t="shared" si="4"/>
        <v>5598406.771186444</v>
      </c>
      <c r="P36" s="22">
        <f t="shared" ref="P36:Q36" si="5">SUM(P17:P35)</f>
        <v>6653749.7479674816</v>
      </c>
      <c r="Q36" s="22">
        <f t="shared" si="5"/>
        <v>7232827.2567049768</v>
      </c>
    </row>
    <row r="37" spans="1:17" s="7" customFormat="1" ht="11.25" customHeight="1" x14ac:dyDescent="0.2">
      <c r="B37" s="21"/>
      <c r="C37" s="21"/>
      <c r="D37" s="21"/>
      <c r="E37" s="21"/>
      <c r="F37" s="21"/>
    </row>
    <row r="38" spans="1:17" s="24" customFormat="1" ht="12.75" customHeight="1" x14ac:dyDescent="0.2">
      <c r="A38" s="23" t="s">
        <v>22</v>
      </c>
      <c r="B38" s="23">
        <f t="shared" ref="B38:G38" si="6">B14-B36</f>
        <v>399787.56870228657</v>
      </c>
      <c r="C38" s="23">
        <f t="shared" si="6"/>
        <v>329530.26162019093</v>
      </c>
      <c r="D38" s="23">
        <f t="shared" si="6"/>
        <v>399654.46391751943</v>
      </c>
      <c r="E38" s="23">
        <f t="shared" si="6"/>
        <v>289937.99710982246</v>
      </c>
      <c r="F38" s="23">
        <f t="shared" si="6"/>
        <v>519988.97545008175</v>
      </c>
      <c r="G38" s="23">
        <f t="shared" si="6"/>
        <v>469162.79873217037</v>
      </c>
      <c r="H38" s="23">
        <f t="shared" ref="H38:I38" si="7">H14-H36</f>
        <v>194050.50083194301</v>
      </c>
      <c r="I38" s="23">
        <f t="shared" si="7"/>
        <v>301499.13070866233</v>
      </c>
      <c r="J38" s="23">
        <f t="shared" ref="J38:K38" si="8">J14-J36</f>
        <v>619389.6026936071</v>
      </c>
      <c r="K38" s="23">
        <f t="shared" si="8"/>
        <v>1124911.5580985919</v>
      </c>
      <c r="L38" s="23">
        <f t="shared" ref="L38:M38" si="9">L14-L36</f>
        <v>980405.67736757267</v>
      </c>
      <c r="M38" s="23">
        <f t="shared" si="9"/>
        <v>595233.87377049588</v>
      </c>
      <c r="N38" s="23">
        <f t="shared" ref="N38:O38" si="10">N14-N36</f>
        <v>1264161.6977928681</v>
      </c>
      <c r="O38" s="23">
        <f t="shared" si="10"/>
        <v>1055603.7711864356</v>
      </c>
      <c r="P38" s="23">
        <f t="shared" ref="P38:Q38" si="11">P14-P36</f>
        <v>482233.09146340843</v>
      </c>
      <c r="Q38" s="23">
        <f t="shared" si="11"/>
        <v>1381390.7758620735</v>
      </c>
    </row>
    <row r="39" spans="1:17" s="7" customFormat="1" ht="12" x14ac:dyDescent="0.2">
      <c r="B39" s="25"/>
      <c r="C39" s="25"/>
      <c r="D39" s="25"/>
      <c r="E39" s="25"/>
      <c r="F39" s="25"/>
    </row>
    <row r="40" spans="1:17" s="7" customFormat="1" ht="12.75" customHeight="1" x14ac:dyDescent="0.2">
      <c r="A40" s="7" t="s">
        <v>43</v>
      </c>
      <c r="B40" s="21"/>
      <c r="C40" s="21"/>
      <c r="D40" s="21"/>
      <c r="E40" s="21"/>
      <c r="F40" s="21"/>
    </row>
    <row r="41" spans="1:17" s="7" customFormat="1" ht="12.75" customHeight="1" x14ac:dyDescent="0.2">
      <c r="A41" s="7" t="s">
        <v>78</v>
      </c>
      <c r="B41" s="21">
        <v>39838.792620865097</v>
      </c>
      <c r="C41" s="21">
        <v>65458.112881806097</v>
      </c>
      <c r="D41" s="21">
        <v>65310.320876288701</v>
      </c>
      <c r="E41" s="21">
        <v>44651.166184971102</v>
      </c>
      <c r="F41" s="21">
        <v>29830.234042553198</v>
      </c>
      <c r="G41" s="21">
        <v>51276.808240887498</v>
      </c>
      <c r="H41" s="21">
        <v>38705.755407653902</v>
      </c>
      <c r="I41" s="21">
        <v>41471.659842519701</v>
      </c>
      <c r="J41" s="21">
        <v>34953.126262626298</v>
      </c>
      <c r="K41" s="21">
        <v>49706.257042253499</v>
      </c>
      <c r="L41" s="21">
        <v>44614.056179775303</v>
      </c>
      <c r="M41" s="21">
        <v>42951.3</v>
      </c>
      <c r="N41" s="21">
        <v>188106.684210526</v>
      </c>
      <c r="O41" s="21">
        <v>43964.4406779661</v>
      </c>
      <c r="P41" s="21">
        <v>86246.947154471505</v>
      </c>
      <c r="Q41" s="21">
        <v>75865.637931034493</v>
      </c>
    </row>
    <row r="42" spans="1:17" s="7" customFormat="1" ht="12.75" customHeight="1" x14ac:dyDescent="0.2">
      <c r="A42" s="7" t="s">
        <v>79</v>
      </c>
      <c r="B42" s="21">
        <v>276334.44783715002</v>
      </c>
      <c r="C42" s="21">
        <v>475579.83930942899</v>
      </c>
      <c r="D42" s="21">
        <v>306542.37113402103</v>
      </c>
      <c r="E42" s="21">
        <v>371951.37572254299</v>
      </c>
      <c r="F42" s="21">
        <v>347149.54337152198</v>
      </c>
      <c r="G42" s="21">
        <v>297708.63708399399</v>
      </c>
      <c r="H42" s="21">
        <v>309230.42928452598</v>
      </c>
      <c r="I42" s="21">
        <v>297821.20157480298</v>
      </c>
      <c r="J42" s="21">
        <v>303324.49494949501</v>
      </c>
      <c r="K42" s="21">
        <v>292671.79401408503</v>
      </c>
      <c r="L42" s="21">
        <v>271043.26645264903</v>
      </c>
      <c r="M42" s="21">
        <v>364801.58032786899</v>
      </c>
      <c r="N42" s="21">
        <v>449113.95755517803</v>
      </c>
      <c r="O42" s="21">
        <v>419116.11864406802</v>
      </c>
      <c r="P42" s="21">
        <v>499466.25406504102</v>
      </c>
      <c r="Q42" s="21">
        <v>630636.54214559402</v>
      </c>
    </row>
    <row r="43" spans="1:17" s="7" customFormat="1" ht="12.75" customHeight="1" x14ac:dyDescent="0.2">
      <c r="A43" s="19" t="s">
        <v>7</v>
      </c>
      <c r="B43" s="22">
        <f t="shared" ref="B43:G43" si="12">B40+B41-B42</f>
        <v>-236495.65521628491</v>
      </c>
      <c r="C43" s="22">
        <f t="shared" si="12"/>
        <v>-410121.7264276229</v>
      </c>
      <c r="D43" s="22">
        <f t="shared" si="12"/>
        <v>-241232.05025773234</v>
      </c>
      <c r="E43" s="22">
        <f t="shared" si="12"/>
        <v>-327300.20953757188</v>
      </c>
      <c r="F43" s="22">
        <f t="shared" si="12"/>
        <v>-317319.30932896881</v>
      </c>
      <c r="G43" s="22">
        <f t="shared" si="12"/>
        <v>-246431.82884310649</v>
      </c>
      <c r="H43" s="22">
        <f t="shared" ref="H43:I43" si="13">H40+H41-H42</f>
        <v>-270524.67387687205</v>
      </c>
      <c r="I43" s="22">
        <f t="shared" si="13"/>
        <v>-256349.54173228328</v>
      </c>
      <c r="J43" s="22">
        <f t="shared" ref="J43:K43" si="14">J40+J41-J42</f>
        <v>-268371.36868686869</v>
      </c>
      <c r="K43" s="22">
        <f t="shared" si="14"/>
        <v>-242965.53697183152</v>
      </c>
      <c r="L43" s="22">
        <f t="shared" ref="L43:M43" si="15">L40+L41-L42</f>
        <v>-226429.21027287372</v>
      </c>
      <c r="M43" s="22">
        <f t="shared" si="15"/>
        <v>-321850.280327869</v>
      </c>
      <c r="N43" s="22">
        <f t="shared" ref="N43:O43" si="16">N40+N41-N42</f>
        <v>-261007.27334465203</v>
      </c>
      <c r="O43" s="22">
        <f t="shared" si="16"/>
        <v>-375151.67796610191</v>
      </c>
      <c r="P43" s="22">
        <f t="shared" ref="P43:Q43" si="17">P40+P41-P42</f>
        <v>-413219.30691056955</v>
      </c>
      <c r="Q43" s="22">
        <f t="shared" si="17"/>
        <v>-554770.90421455959</v>
      </c>
    </row>
    <row r="44" spans="1:17" s="7" customFormat="1" ht="11.25" customHeight="1" x14ac:dyDescent="0.2">
      <c r="B44" s="21"/>
      <c r="C44" s="21"/>
      <c r="D44" s="21"/>
      <c r="E44" s="21"/>
      <c r="F44" s="21"/>
    </row>
    <row r="45" spans="1:17" s="24" customFormat="1" ht="12.75" customHeight="1" x14ac:dyDescent="0.2">
      <c r="A45" s="23" t="s">
        <v>30</v>
      </c>
      <c r="B45" s="23">
        <f t="shared" ref="B45:G45" si="18">B38+B43</f>
        <v>163291.91348600166</v>
      </c>
      <c r="C45" s="23">
        <f t="shared" si="18"/>
        <v>-80591.46480743197</v>
      </c>
      <c r="D45" s="23">
        <f t="shared" si="18"/>
        <v>158422.4136597871</v>
      </c>
      <c r="E45" s="23">
        <f t="shared" si="18"/>
        <v>-37362.212427749415</v>
      </c>
      <c r="F45" s="23">
        <f t="shared" si="18"/>
        <v>202669.66612111294</v>
      </c>
      <c r="G45" s="23">
        <f t="shared" si="18"/>
        <v>222730.96988906388</v>
      </c>
      <c r="H45" s="23">
        <f t="shared" ref="H45:I45" si="19">H38+H43</f>
        <v>-76474.173044929048</v>
      </c>
      <c r="I45" s="23">
        <f t="shared" si="19"/>
        <v>45149.588976379047</v>
      </c>
      <c r="J45" s="23">
        <f t="shared" ref="J45:K45" si="20">J38+J43</f>
        <v>351018.23400673841</v>
      </c>
      <c r="K45" s="23">
        <f t="shared" si="20"/>
        <v>881946.0211267604</v>
      </c>
      <c r="L45" s="23">
        <f t="shared" ref="L45:M45" si="21">L38+L43</f>
        <v>753976.46709469892</v>
      </c>
      <c r="M45" s="23">
        <f t="shared" si="21"/>
        <v>273383.59344262688</v>
      </c>
      <c r="N45" s="23">
        <f t="shared" ref="N45:O45" si="22">N38+N43</f>
        <v>1003154.4244482161</v>
      </c>
      <c r="O45" s="23">
        <f t="shared" si="22"/>
        <v>680452.09322033369</v>
      </c>
      <c r="P45" s="23">
        <f t="shared" ref="P45:Q45" si="23">P38+P43</f>
        <v>69013.784552838886</v>
      </c>
      <c r="Q45" s="23">
        <f t="shared" si="23"/>
        <v>826619.87164751394</v>
      </c>
    </row>
    <row r="46" spans="1:17" ht="11.25" customHeight="1" x14ac:dyDescent="0.2">
      <c r="B46" s="26"/>
      <c r="C46" s="26"/>
      <c r="D46" s="26"/>
      <c r="E46" s="26"/>
      <c r="F46" s="26"/>
    </row>
    <row r="47" spans="1:17" ht="11.25" customHeight="1" x14ac:dyDescent="0.2">
      <c r="B47" s="26"/>
      <c r="C47" s="26"/>
      <c r="D47" s="26"/>
      <c r="E47" s="26"/>
      <c r="F47" s="26"/>
    </row>
    <row r="48" spans="1:17" ht="15" customHeight="1" x14ac:dyDescent="0.2">
      <c r="A48" s="27" t="s">
        <v>106</v>
      </c>
      <c r="B48" s="26"/>
      <c r="C48" s="26"/>
      <c r="D48" s="26"/>
      <c r="E48" s="26"/>
      <c r="F48" s="26"/>
    </row>
    <row r="49" spans="1:17" s="7" customFormat="1" ht="12.75" customHeight="1" x14ac:dyDescent="0.2">
      <c r="A49" s="7" t="s">
        <v>51</v>
      </c>
      <c r="B49" s="21">
        <v>1695496.8129771</v>
      </c>
      <c r="C49" s="21">
        <v>2635038.5126161999</v>
      </c>
      <c r="D49" s="21">
        <v>2508544.69201031</v>
      </c>
      <c r="E49" s="21">
        <v>3631769.3005780298</v>
      </c>
      <c r="F49" s="21">
        <v>3560229.42880524</v>
      </c>
      <c r="G49" s="21">
        <v>3433771.62599049</v>
      </c>
      <c r="H49" s="21">
        <v>3548817.3460898502</v>
      </c>
      <c r="I49" s="21">
        <v>4130692.7212598398</v>
      </c>
      <c r="J49" s="21">
        <v>3953803.3838383802</v>
      </c>
      <c r="K49" s="21">
        <v>5461787.6654929603</v>
      </c>
      <c r="L49" s="21">
        <v>6199254.2263242397</v>
      </c>
      <c r="M49" s="21">
        <v>7070198.6754098404</v>
      </c>
      <c r="N49" s="21">
        <v>7769453.2224108698</v>
      </c>
      <c r="O49" s="21">
        <v>8586483.8796610199</v>
      </c>
      <c r="P49" s="21">
        <v>12883194.323170699</v>
      </c>
      <c r="Q49" s="21">
        <v>11101524.883141801</v>
      </c>
    </row>
    <row r="50" spans="1:17" s="7" customFormat="1" ht="12.75" customHeight="1" x14ac:dyDescent="0.2">
      <c r="A50" s="7" t="s">
        <v>50</v>
      </c>
      <c r="B50" s="21">
        <v>3152006.2646310399</v>
      </c>
      <c r="C50" s="21">
        <v>3252706.2164674602</v>
      </c>
      <c r="D50" s="21">
        <v>3514560.1623711302</v>
      </c>
      <c r="E50" s="21">
        <v>3755457.3526011598</v>
      </c>
      <c r="F50" s="21">
        <v>3293327.0327332201</v>
      </c>
      <c r="G50" s="21">
        <v>3193415.9524564198</v>
      </c>
      <c r="H50" s="21">
        <v>3165317.5607321099</v>
      </c>
      <c r="I50" s="21">
        <v>3393053.86929134</v>
      </c>
      <c r="J50" s="21">
        <v>3350828.1397306402</v>
      </c>
      <c r="K50" s="21">
        <v>3803285.6056337999</v>
      </c>
      <c r="L50" s="21">
        <v>3143476.5794542502</v>
      </c>
      <c r="M50" s="21">
        <v>4678661.21639344</v>
      </c>
      <c r="N50" s="21">
        <v>5614738.2716468601</v>
      </c>
      <c r="O50" s="21">
        <v>6247888.3508474603</v>
      </c>
      <c r="P50" s="21">
        <v>8353204.7439024402</v>
      </c>
      <c r="Q50" s="21">
        <v>7460507.2241379302</v>
      </c>
    </row>
    <row r="51" spans="1:17" s="7" customFormat="1" ht="12.75" customHeight="1" x14ac:dyDescent="0.2">
      <c r="A51" s="7" t="s">
        <v>80</v>
      </c>
      <c r="B51" s="21">
        <v>438637.25572519097</v>
      </c>
      <c r="C51" s="21">
        <v>598284.581673307</v>
      </c>
      <c r="D51" s="21">
        <v>455986.26932989701</v>
      </c>
      <c r="E51" s="21">
        <v>817122.47254335298</v>
      </c>
      <c r="F51" s="21">
        <v>424824.31751227501</v>
      </c>
      <c r="G51" s="21">
        <v>680238.47068145801</v>
      </c>
      <c r="H51" s="21">
        <v>448387.28951747098</v>
      </c>
      <c r="I51" s="21">
        <v>477786.42834645702</v>
      </c>
      <c r="J51" s="21">
        <v>535552.11784511805</v>
      </c>
      <c r="K51" s="21">
        <v>660684.10211267602</v>
      </c>
      <c r="L51" s="21">
        <v>1028110.43338684</v>
      </c>
      <c r="M51" s="21">
        <v>826196.43606557394</v>
      </c>
      <c r="N51" s="21">
        <v>1477299.8183361599</v>
      </c>
      <c r="O51" s="21">
        <v>1207741.9559322</v>
      </c>
      <c r="P51" s="21">
        <v>1919742.2581300801</v>
      </c>
      <c r="Q51" s="21">
        <v>1917684.63601533</v>
      </c>
    </row>
    <row r="52" spans="1:17" s="19" customFormat="1" ht="12.75" customHeight="1" x14ac:dyDescent="0.2">
      <c r="A52" s="19" t="s">
        <v>81</v>
      </c>
      <c r="B52" s="22">
        <v>5286140.3333333302</v>
      </c>
      <c r="C52" s="22">
        <v>6486029.3107569702</v>
      </c>
      <c r="D52" s="22">
        <v>6479091.1237113401</v>
      </c>
      <c r="E52" s="22">
        <v>8204349.1257225396</v>
      </c>
      <c r="F52" s="22">
        <v>7278380.7790507404</v>
      </c>
      <c r="G52" s="22">
        <v>7307426.0491283704</v>
      </c>
      <c r="H52" s="22">
        <v>7162522.1963394303</v>
      </c>
      <c r="I52" s="22">
        <v>8001533.0188976396</v>
      </c>
      <c r="J52" s="22">
        <v>7840183.6414141404</v>
      </c>
      <c r="K52" s="22">
        <v>9925757.3732394408</v>
      </c>
      <c r="L52" s="22">
        <v>10370841.239165301</v>
      </c>
      <c r="M52" s="22">
        <v>12575056.327868899</v>
      </c>
      <c r="N52" s="22">
        <v>14861491.3123939</v>
      </c>
      <c r="O52" s="22">
        <v>16042114.186440701</v>
      </c>
      <c r="P52" s="22">
        <v>23156141.3252033</v>
      </c>
      <c r="Q52" s="22">
        <v>20479716.743294999</v>
      </c>
    </row>
    <row r="53" spans="1:17" s="7" customFormat="1" ht="12.75" customHeight="1" x14ac:dyDescent="0.2">
      <c r="A53" s="19" t="s">
        <v>34</v>
      </c>
      <c r="B53" s="22">
        <v>1212199.22264631</v>
      </c>
      <c r="C53" s="22">
        <v>1469149.3877822</v>
      </c>
      <c r="D53" s="22">
        <v>1170218.9780927801</v>
      </c>
      <c r="E53" s="22">
        <v>1621844.6661849699</v>
      </c>
      <c r="F53" s="22">
        <v>1825753.3666121101</v>
      </c>
      <c r="G53" s="22">
        <v>1635986.7527733799</v>
      </c>
      <c r="H53" s="22">
        <v>1729479.9484192999</v>
      </c>
      <c r="I53" s="22">
        <v>1528175.9716535399</v>
      </c>
      <c r="J53" s="22">
        <v>1545084.0639730601</v>
      </c>
      <c r="K53" s="22">
        <v>2283124.9718309902</v>
      </c>
      <c r="L53" s="22">
        <v>2977080.2808988802</v>
      </c>
      <c r="M53" s="22">
        <v>2771076.5409836099</v>
      </c>
      <c r="N53" s="22">
        <v>4050295.5976230898</v>
      </c>
      <c r="O53" s="22">
        <v>3452878.3389830501</v>
      </c>
      <c r="P53" s="22">
        <v>4594478.7581300801</v>
      </c>
      <c r="Q53" s="22">
        <v>3575677.25478927</v>
      </c>
    </row>
    <row r="54" spans="1:17" s="19" customFormat="1" ht="12.75" customHeight="1" x14ac:dyDescent="0.2">
      <c r="A54" s="19" t="s">
        <v>35</v>
      </c>
      <c r="B54" s="22">
        <v>6498339.5559796402</v>
      </c>
      <c r="C54" s="22">
        <v>7955178.6985391797</v>
      </c>
      <c r="D54" s="22">
        <v>7649310.1018041195</v>
      </c>
      <c r="E54" s="22">
        <v>9826193.7919075191</v>
      </c>
      <c r="F54" s="22">
        <v>9104134.1456628498</v>
      </c>
      <c r="G54" s="22">
        <v>8943412.8019017391</v>
      </c>
      <c r="H54" s="22">
        <v>8892002.1447587293</v>
      </c>
      <c r="I54" s="22">
        <v>9529708.9905511793</v>
      </c>
      <c r="J54" s="22">
        <v>9385267.7053871993</v>
      </c>
      <c r="K54" s="22">
        <v>12208882.345070399</v>
      </c>
      <c r="L54" s="22">
        <v>13347921.520064199</v>
      </c>
      <c r="M54" s="22">
        <v>15346132.8688525</v>
      </c>
      <c r="N54" s="22">
        <v>18911786.910016999</v>
      </c>
      <c r="O54" s="22">
        <v>19494992.525423702</v>
      </c>
      <c r="P54" s="22">
        <v>27750620.083333299</v>
      </c>
      <c r="Q54" s="22">
        <v>24055393.998084299</v>
      </c>
    </row>
    <row r="55" spans="1:17" s="7" customFormat="1" ht="11.25" customHeight="1" x14ac:dyDescent="0.2">
      <c r="A55" s="19"/>
      <c r="B55" s="21"/>
      <c r="C55" s="21"/>
      <c r="D55" s="21"/>
      <c r="E55" s="21"/>
      <c r="F55" s="21"/>
    </row>
    <row r="56" spans="1:17" s="7" customFormat="1" ht="12.75" customHeight="1" x14ac:dyDescent="0.2">
      <c r="A56" s="7" t="s">
        <v>44</v>
      </c>
      <c r="B56" s="21">
        <v>1181860.55216285</v>
      </c>
      <c r="C56" s="21">
        <v>1268678.4156706501</v>
      </c>
      <c r="D56" s="21">
        <v>1022430.0128866</v>
      </c>
      <c r="E56" s="21">
        <v>1885937.50578035</v>
      </c>
      <c r="F56" s="21">
        <v>1297202.6153846199</v>
      </c>
      <c r="G56" s="21">
        <v>1686492.59270998</v>
      </c>
      <c r="H56" s="21">
        <v>1633524.41264559</v>
      </c>
      <c r="I56" s="21">
        <v>1914652.2362204699</v>
      </c>
      <c r="J56" s="21">
        <v>1949360.53872054</v>
      </c>
      <c r="K56" s="21">
        <v>2853108.6073943698</v>
      </c>
      <c r="L56" s="21">
        <v>3678746.1139646899</v>
      </c>
      <c r="M56" s="21">
        <v>3303712.8983606598</v>
      </c>
      <c r="N56" s="21">
        <v>6591500.5636672303</v>
      </c>
      <c r="O56" s="21">
        <v>4385971.7440678002</v>
      </c>
      <c r="P56" s="21">
        <v>7769805.6930894302</v>
      </c>
      <c r="Q56" s="21">
        <v>6529681.6302682003</v>
      </c>
    </row>
    <row r="57" spans="1:17" s="7" customFormat="1" ht="12.75" customHeight="1" x14ac:dyDescent="0.2">
      <c r="A57" s="7" t="s">
        <v>36</v>
      </c>
      <c r="B57" s="21">
        <v>4500720.71882952</v>
      </c>
      <c r="C57" s="21">
        <v>5714450.9814077001</v>
      </c>
      <c r="D57" s="21">
        <v>5788869.3286082502</v>
      </c>
      <c r="E57" s="21">
        <v>7041286.61416185</v>
      </c>
      <c r="F57" s="21">
        <v>6278876.6088379696</v>
      </c>
      <c r="G57" s="21">
        <v>6251178.8700475404</v>
      </c>
      <c r="H57" s="21">
        <v>6259900.5507487496</v>
      </c>
      <c r="I57" s="21">
        <v>6566863.4000000004</v>
      </c>
      <c r="J57" s="21">
        <v>6481965.2828282798</v>
      </c>
      <c r="K57" s="21">
        <v>7583854.6566901403</v>
      </c>
      <c r="L57" s="21">
        <v>8333990.8394863596</v>
      </c>
      <c r="M57" s="21">
        <v>10363371.106557401</v>
      </c>
      <c r="N57" s="21">
        <v>10787246.1120543</v>
      </c>
      <c r="O57" s="21">
        <v>12862504.4</v>
      </c>
      <c r="P57" s="21">
        <v>17825193.607723601</v>
      </c>
      <c r="Q57" s="21">
        <v>15383567.4731801</v>
      </c>
    </row>
    <row r="58" spans="1:17" s="7" customFormat="1" ht="12.75" customHeight="1" x14ac:dyDescent="0.2">
      <c r="A58" s="7" t="s">
        <v>37</v>
      </c>
      <c r="B58" s="21">
        <v>815758.284987277</v>
      </c>
      <c r="C58" s="21">
        <v>972049.30146082304</v>
      </c>
      <c r="D58" s="21">
        <v>838010.76030927803</v>
      </c>
      <c r="E58" s="21">
        <v>898969.67196531803</v>
      </c>
      <c r="F58" s="21">
        <v>1528054.92144026</v>
      </c>
      <c r="G58" s="21">
        <v>1005741.33914422</v>
      </c>
      <c r="H58" s="21">
        <v>998577.18136439298</v>
      </c>
      <c r="I58" s="21">
        <v>1048193.35433071</v>
      </c>
      <c r="J58" s="21">
        <v>953941.88383838395</v>
      </c>
      <c r="K58" s="21">
        <v>1771919.08098592</v>
      </c>
      <c r="L58" s="21">
        <v>1335184.5666131601</v>
      </c>
      <c r="M58" s="21">
        <v>1679048.8639344301</v>
      </c>
      <c r="N58" s="21">
        <v>1533040.2342954201</v>
      </c>
      <c r="O58" s="21">
        <v>2246516.3813559301</v>
      </c>
      <c r="P58" s="21">
        <v>2155620.78252033</v>
      </c>
      <c r="Q58" s="21">
        <v>2142144.8946360201</v>
      </c>
    </row>
    <row r="59" spans="1:17" s="19" customFormat="1" ht="12.75" customHeight="1" x14ac:dyDescent="0.2">
      <c r="A59" s="19" t="s">
        <v>38</v>
      </c>
      <c r="B59" s="22">
        <f t="shared" ref="B59:G59" si="24">SUM(B56:B58)</f>
        <v>6498339.5559796477</v>
      </c>
      <c r="C59" s="22">
        <f t="shared" si="24"/>
        <v>7955178.6985391732</v>
      </c>
      <c r="D59" s="22">
        <f t="shared" si="24"/>
        <v>7649310.1018041279</v>
      </c>
      <c r="E59" s="22">
        <f t="shared" si="24"/>
        <v>9826193.7919075172</v>
      </c>
      <c r="F59" s="22">
        <f t="shared" si="24"/>
        <v>9104134.1456628498</v>
      </c>
      <c r="G59" s="22">
        <f t="shared" si="24"/>
        <v>8943412.801901741</v>
      </c>
      <c r="H59" s="22">
        <f t="shared" ref="H59:I59" si="25">SUM(H56:H58)</f>
        <v>8892002.144758733</v>
      </c>
      <c r="I59" s="22">
        <f t="shared" si="25"/>
        <v>9529708.9905511793</v>
      </c>
      <c r="J59" s="22">
        <f t="shared" ref="J59:K59" si="26">SUM(J56:J58)</f>
        <v>9385267.705387203</v>
      </c>
      <c r="K59" s="22">
        <f t="shared" si="26"/>
        <v>12208882.345070431</v>
      </c>
      <c r="L59" s="22">
        <f t="shared" ref="L59:M59" si="27">SUM(L56:L58)</f>
        <v>13347921.520064209</v>
      </c>
      <c r="M59" s="22">
        <f t="shared" si="27"/>
        <v>15346132.868852491</v>
      </c>
      <c r="N59" s="22">
        <f t="shared" ref="N59:O59" si="28">SUM(N56:N58)</f>
        <v>18911786.91001695</v>
      </c>
      <c r="O59" s="22">
        <f t="shared" si="28"/>
        <v>19494992.525423732</v>
      </c>
      <c r="P59" s="22">
        <f t="shared" ref="P59:Q59" si="29">SUM(P56:P58)</f>
        <v>27750620.083333362</v>
      </c>
      <c r="Q59" s="22">
        <f t="shared" si="29"/>
        <v>24055393.998084322</v>
      </c>
    </row>
    <row r="60" spans="1:17" s="14" customFormat="1" ht="11.25" customHeight="1" x14ac:dyDescent="0.2">
      <c r="B60" s="28"/>
      <c r="C60" s="28"/>
      <c r="D60" s="28"/>
      <c r="E60" s="28"/>
      <c r="F60" s="28"/>
    </row>
    <row r="61" spans="1:17" s="14" customFormat="1" ht="11.25" customHeight="1" x14ac:dyDescent="0.2">
      <c r="B61" s="28"/>
      <c r="C61" s="28"/>
      <c r="D61" s="28"/>
      <c r="E61" s="28"/>
      <c r="F61" s="28"/>
    </row>
    <row r="62" spans="1:17" ht="15" customHeight="1" x14ac:dyDescent="0.2">
      <c r="A62" s="29" t="s">
        <v>90</v>
      </c>
      <c r="B62" s="30"/>
      <c r="C62" s="30"/>
      <c r="D62" s="30"/>
      <c r="E62" s="30"/>
      <c r="F62" s="30"/>
    </row>
    <row r="63" spans="1:17" s="19" customFormat="1" ht="12.75" customHeight="1" x14ac:dyDescent="0.2">
      <c r="A63" s="31" t="s">
        <v>40</v>
      </c>
      <c r="B63" s="31">
        <f>(B45+B42)*100/B59</f>
        <v>6.7652106747579221</v>
      </c>
      <c r="C63" s="31">
        <f t="shared" ref="C63:D63" si="30">(C45+C42)*100/C59</f>
        <v>4.9651728700265352</v>
      </c>
      <c r="D63" s="31">
        <f t="shared" si="30"/>
        <v>6.0785192207614109</v>
      </c>
      <c r="E63" s="31">
        <f t="shared" ref="E63:F63" si="31">(E45+E42)*100/E59</f>
        <v>3.4050739317837251</v>
      </c>
      <c r="F63" s="31">
        <f t="shared" si="31"/>
        <v>6.0392257044516997</v>
      </c>
      <c r="G63" s="31">
        <f t="shared" ref="G63:H63" si="32">(G45+G42)*100/G59</f>
        <v>5.8192506429133042</v>
      </c>
      <c r="H63" s="31">
        <f t="shared" si="32"/>
        <v>2.6175910942260834</v>
      </c>
      <c r="I63" s="31">
        <f t="shared" ref="I63:J63" si="33">(I45+I42)*100/I59</f>
        <v>3.5989639441376613</v>
      </c>
      <c r="J63" s="31">
        <f t="shared" si="33"/>
        <v>6.9720198666324311</v>
      </c>
      <c r="K63" s="31">
        <f t="shared" ref="K63:L63" si="34">(K45+K42)*100/K59</f>
        <v>9.6210101952134863</v>
      </c>
      <c r="L63" s="31">
        <f t="shared" si="34"/>
        <v>7.6792460309761932</v>
      </c>
      <c r="M63" s="31">
        <f t="shared" ref="M63:N63" si="35">(M45+M42)*100/M59</f>
        <v>4.1586058144055178</v>
      </c>
      <c r="N63" s="31">
        <f t="shared" si="35"/>
        <v>7.6791706088554506</v>
      </c>
      <c r="O63" s="31">
        <f t="shared" ref="O63:P63" si="36">(O45+O42)*100/O59</f>
        <v>5.6402597253137543</v>
      </c>
      <c r="P63" s="31">
        <f t="shared" si="36"/>
        <v>2.0485309406087868</v>
      </c>
      <c r="Q63" s="31">
        <f t="shared" ref="Q63" si="37">(Q45+Q42)*100/Q59</f>
        <v>6.0579195414930975</v>
      </c>
    </row>
    <row r="64" spans="1:17" s="19" customFormat="1" ht="12.75" customHeight="1" x14ac:dyDescent="0.2">
      <c r="A64" s="31" t="s">
        <v>49</v>
      </c>
      <c r="B64" s="31">
        <f t="shared" ref="B64:G64" si="38">(B38/B14)*100</f>
        <v>11.014572756559641</v>
      </c>
      <c r="C64" s="31">
        <f t="shared" si="38"/>
        <v>8.8848875057675283</v>
      </c>
      <c r="D64" s="31">
        <f t="shared" si="38"/>
        <v>10.952848377086653</v>
      </c>
      <c r="E64" s="31">
        <f t="shared" si="38"/>
        <v>7.6418919303891064</v>
      </c>
      <c r="F64" s="31">
        <f t="shared" si="38"/>
        <v>10.989009546204736</v>
      </c>
      <c r="G64" s="31">
        <f t="shared" si="38"/>
        <v>10.951356934500403</v>
      </c>
      <c r="H64" s="31">
        <f t="shared" ref="H64:I64" si="39">(H38/H14)*100</f>
        <v>5.0893528435816453</v>
      </c>
      <c r="I64" s="31">
        <f t="shared" si="39"/>
        <v>7.4441095043565415</v>
      </c>
      <c r="J64" s="31">
        <f t="shared" ref="J64:K64" si="40">(J38/J14)*100</f>
        <v>12.831350699590081</v>
      </c>
      <c r="K64" s="31">
        <f t="shared" si="40"/>
        <v>18.721085032542014</v>
      </c>
      <c r="L64" s="31">
        <f t="shared" ref="L64:M64" si="41">(L38/L14)*100</f>
        <v>16.925291723292698</v>
      </c>
      <c r="M64" s="31">
        <f t="shared" si="41"/>
        <v>10.620206371644739</v>
      </c>
      <c r="N64" s="31">
        <f t="shared" ref="N64:O64" si="42">(N38/N14)*100</f>
        <v>18.500843467625593</v>
      </c>
      <c r="O64" s="31">
        <f t="shared" si="42"/>
        <v>15.864173410371512</v>
      </c>
      <c r="P64" s="31">
        <f t="shared" ref="P64" si="43">(P38/P14)*100</f>
        <v>6.7577669721788105</v>
      </c>
      <c r="Q64" s="31">
        <f t="shared" ref="Q64" si="44">(Q38/Q14)*100</f>
        <v>16.036171485787399</v>
      </c>
    </row>
    <row r="65" spans="1:17" s="19" customFormat="1" ht="12.75" customHeight="1" x14ac:dyDescent="0.2">
      <c r="A65" s="31" t="s">
        <v>91</v>
      </c>
      <c r="B65" s="32">
        <f>IF(B56&gt;0,(B45/B56)*100," ")</f>
        <v>13.816512716933586</v>
      </c>
      <c r="C65" s="32">
        <f t="shared" ref="C65:D65" si="45">IF(C56&gt;0,(C45/C56)*100," ")</f>
        <v>-6.3523950444785982</v>
      </c>
      <c r="D65" s="32">
        <f t="shared" si="45"/>
        <v>15.49469515400054</v>
      </c>
      <c r="E65" s="32">
        <f t="shared" ref="E65:G65" si="46">IF(E56&gt;0,(E45/E56)*100," ")</f>
        <v>-1.981094936244451</v>
      </c>
      <c r="F65" s="32">
        <f t="shared" si="46"/>
        <v>15.623593702131219</v>
      </c>
      <c r="G65" s="32">
        <f t="shared" si="46"/>
        <v>13.206756486914859</v>
      </c>
      <c r="H65" s="32">
        <f t="shared" ref="H65:I65" si="47">IF(H56&gt;0,(H45/H56)*100," ")</f>
        <v>-4.6815445458249734</v>
      </c>
      <c r="I65" s="32">
        <f t="shared" si="47"/>
        <v>2.3581091188394865</v>
      </c>
      <c r="J65" s="32">
        <f t="shared" ref="J65:K65" si="48">IF(J56&gt;0,(J45/J56)*100," ")</f>
        <v>18.006840039817813</v>
      </c>
      <c r="K65" s="32">
        <f t="shared" si="48"/>
        <v>30.911757752264695</v>
      </c>
      <c r="L65" s="32">
        <f t="shared" ref="L65:M65" si="49">IF(L56&gt;0,(L45/L56)*100," ")</f>
        <v>20.495474374612847</v>
      </c>
      <c r="M65" s="32">
        <f t="shared" si="49"/>
        <v>8.2750408965101947</v>
      </c>
      <c r="N65" s="32">
        <f t="shared" ref="N65:O65" si="50">IF(N56&gt;0,(N45/N56)*100," ")</f>
        <v>15.218908270715579</v>
      </c>
      <c r="O65" s="32">
        <f t="shared" si="50"/>
        <v>15.514283559639253</v>
      </c>
      <c r="P65" s="32">
        <f t="shared" ref="P65" si="51">IF(P56&gt;0,(P45/P56)*100," ")</f>
        <v>0.88823050767177714</v>
      </c>
      <c r="Q65" s="32">
        <f t="shared" ref="Q65" si="52">IF(Q56&gt;0,(Q45/Q56)*100," ")</f>
        <v>12.659420756683376</v>
      </c>
    </row>
    <row r="66" spans="1:17" s="19" customFormat="1" ht="12.75" customHeight="1" x14ac:dyDescent="0.2">
      <c r="A66" s="31" t="s">
        <v>92</v>
      </c>
      <c r="B66" s="31">
        <f>(B53/B58)*100</f>
        <v>148.59784386562694</v>
      </c>
      <c r="C66" s="31">
        <f t="shared" ref="C66:D66" si="53">(C53/C58)*100</f>
        <v>151.1393903142897</v>
      </c>
      <c r="D66" s="31">
        <f t="shared" si="53"/>
        <v>139.64247638788035</v>
      </c>
      <c r="E66" s="31">
        <f t="shared" ref="E66:F66" si="54">(E53/E58)*100</f>
        <v>180.41149960479871</v>
      </c>
      <c r="F66" s="31">
        <f t="shared" si="54"/>
        <v>119.48218228250957</v>
      </c>
      <c r="G66" s="31">
        <f t="shared" ref="G66:H66" si="55">(G53/G58)*100</f>
        <v>162.6647617135269</v>
      </c>
      <c r="H66" s="31">
        <f t="shared" si="55"/>
        <v>173.19441908899293</v>
      </c>
      <c r="I66" s="31">
        <f t="shared" ref="I66:J66" si="56">(I53/I58)*100</f>
        <v>145.79141962117353</v>
      </c>
      <c r="J66" s="31">
        <f t="shared" si="56"/>
        <v>161.96836412676342</v>
      </c>
      <c r="K66" s="31">
        <f t="shared" ref="K66:L66" si="57">(K53/K58)*100</f>
        <v>128.85040836969984</v>
      </c>
      <c r="L66" s="31">
        <f t="shared" si="57"/>
        <v>222.97144195207156</v>
      </c>
      <c r="M66" s="31">
        <f t="shared" ref="M66:N66" si="58">(M53/M58)*100</f>
        <v>165.03846913009349</v>
      </c>
      <c r="N66" s="31">
        <f t="shared" si="58"/>
        <v>264.2002151681682</v>
      </c>
      <c r="O66" s="31">
        <f t="shared" ref="O66:P66" si="59">(O53/O58)*100</f>
        <v>153.69922817562522</v>
      </c>
      <c r="P66" s="31">
        <f t="shared" si="59"/>
        <v>213.13947218296261</v>
      </c>
      <c r="Q66" s="31">
        <f t="shared" ref="Q66" si="60">(Q53/Q58)*100</f>
        <v>166.92041998386046</v>
      </c>
    </row>
    <row r="67" spans="1:17" s="19" customFormat="1" ht="12.75" customHeight="1" x14ac:dyDescent="0.2">
      <c r="A67" s="31" t="s">
        <v>93</v>
      </c>
      <c r="B67" s="31">
        <f>(B56/B$59)*100</f>
        <v>18.187115985272339</v>
      </c>
      <c r="C67" s="31">
        <f t="shared" ref="C67:D67" si="61">(C56/C$59)*100</f>
        <v>15.947830510754212</v>
      </c>
      <c r="D67" s="31">
        <f t="shared" si="61"/>
        <v>13.366303617962288</v>
      </c>
      <c r="E67" s="31">
        <f t="shared" ref="E67:F67" si="62">(E56/E$59)*100</f>
        <v>19.192960628697726</v>
      </c>
      <c r="F67" s="31">
        <f t="shared" si="62"/>
        <v>14.248500677053389</v>
      </c>
      <c r="G67" s="31">
        <f t="shared" ref="G67:H67" si="63">(G56/G$59)*100</f>
        <v>18.85737167752518</v>
      </c>
      <c r="H67" s="31">
        <f t="shared" si="63"/>
        <v>18.370715459267497</v>
      </c>
      <c r="I67" s="31">
        <f t="shared" ref="I67:J67" si="64">(I56/I$59)*100</f>
        <v>20.091402981128496</v>
      </c>
      <c r="J67" s="31">
        <f t="shared" si="64"/>
        <v>20.770430848782233</v>
      </c>
      <c r="K67" s="31">
        <f t="shared" ref="K67:L67" si="65">(K56/K$59)*100</f>
        <v>23.369121978199477</v>
      </c>
      <c r="L67" s="31">
        <f t="shared" si="65"/>
        <v>27.560441589613077</v>
      </c>
      <c r="M67" s="31">
        <f t="shared" ref="M67:N67" si="66">(M56/M$59)*100</f>
        <v>21.52798315115654</v>
      </c>
      <c r="N67" s="31">
        <f t="shared" si="66"/>
        <v>34.853927844205614</v>
      </c>
      <c r="O67" s="31">
        <f t="shared" ref="O67:P67" si="67">(O56/O$59)*100</f>
        <v>22.497940116406738</v>
      </c>
      <c r="P67" s="31">
        <f t="shared" si="67"/>
        <v>27.998674154873633</v>
      </c>
      <c r="Q67" s="31">
        <f t="shared" ref="Q67" si="68">(Q56/Q$59)*100</f>
        <v>27.144355360748605</v>
      </c>
    </row>
    <row r="68" spans="1:17" s="19" customFormat="1" ht="12.75" customHeight="1" x14ac:dyDescent="0.2">
      <c r="A68" s="31" t="s">
        <v>94</v>
      </c>
      <c r="B68" s="31">
        <f t="shared" ref="B68:D69" si="69">(B57/B$59)*100</f>
        <v>69.259549767417781</v>
      </c>
      <c r="C68" s="31">
        <f t="shared" si="69"/>
        <v>71.833093861952563</v>
      </c>
      <c r="D68" s="31">
        <f t="shared" si="69"/>
        <v>75.678319372134183</v>
      </c>
      <c r="E68" s="31">
        <f t="shared" ref="E68:F68" si="70">(E57/E$59)*100</f>
        <v>71.658332445679918</v>
      </c>
      <c r="F68" s="31">
        <f t="shared" si="70"/>
        <v>68.967312084578467</v>
      </c>
      <c r="G68" s="31">
        <f t="shared" ref="G68:H68" si="71">(G57/G$59)*100</f>
        <v>69.89701815752349</v>
      </c>
      <c r="H68" s="31">
        <f t="shared" si="71"/>
        <v>70.399224481053025</v>
      </c>
      <c r="I68" s="31">
        <f t="shared" ref="I68:J68" si="72">(I57/I$59)*100</f>
        <v>68.909380197350458</v>
      </c>
      <c r="J68" s="31">
        <f t="shared" si="72"/>
        <v>69.065321164015288</v>
      </c>
      <c r="K68" s="31">
        <f t="shared" ref="K68:L68" si="73">(K57/K$59)*100</f>
        <v>62.117517741108109</v>
      </c>
      <c r="L68" s="31">
        <f t="shared" si="73"/>
        <v>62.436618517414466</v>
      </c>
      <c r="M68" s="31">
        <f t="shared" ref="M68:N68" si="74">(M57/M$59)*100</f>
        <v>67.530831350949484</v>
      </c>
      <c r="N68" s="31">
        <f t="shared" si="74"/>
        <v>57.039803607033299</v>
      </c>
      <c r="O68" s="31">
        <f t="shared" ref="O68:P68" si="75">(O57/O$59)*100</f>
        <v>65.978503881064853</v>
      </c>
      <c r="P68" s="31">
        <f t="shared" si="75"/>
        <v>64.233496600060363</v>
      </c>
      <c r="Q68" s="31">
        <f t="shared" ref="Q68" si="76">(Q57/Q$59)*100</f>
        <v>63.950594508679373</v>
      </c>
    </row>
    <row r="69" spans="1:17" s="19" customFormat="1" ht="12.75" customHeight="1" x14ac:dyDescent="0.2">
      <c r="A69" s="31" t="s">
        <v>95</v>
      </c>
      <c r="B69" s="31">
        <f t="shared" si="69"/>
        <v>12.553334247309866</v>
      </c>
      <c r="C69" s="31">
        <f t="shared" si="69"/>
        <v>12.219075627293231</v>
      </c>
      <c r="D69" s="31">
        <f t="shared" si="69"/>
        <v>10.955377009903534</v>
      </c>
      <c r="E69" s="31">
        <f t="shared" ref="E69:F69" si="77">(E58/E$59)*100</f>
        <v>9.1487069256223652</v>
      </c>
      <c r="F69" s="31">
        <f t="shared" si="77"/>
        <v>16.784187238368137</v>
      </c>
      <c r="G69" s="31">
        <f t="shared" ref="G69:H69" si="78">(G58/G$59)*100</f>
        <v>11.245610164951323</v>
      </c>
      <c r="H69" s="31">
        <f t="shared" si="78"/>
        <v>11.230060059679477</v>
      </c>
      <c r="I69" s="31">
        <f t="shared" ref="I69:J69" si="79">(I58/I$59)*100</f>
        <v>10.999216821521058</v>
      </c>
      <c r="J69" s="31">
        <f t="shared" si="79"/>
        <v>10.164247987202488</v>
      </c>
      <c r="K69" s="31">
        <f t="shared" ref="K69:L69" si="80">(K58/K$59)*100</f>
        <v>14.51336028069241</v>
      </c>
      <c r="L69" s="31">
        <f t="shared" si="80"/>
        <v>10.002939892972471</v>
      </c>
      <c r="M69" s="31">
        <f t="shared" ref="M69:N69" si="81">(M58/M$59)*100</f>
        <v>10.941185497893979</v>
      </c>
      <c r="N69" s="31">
        <f t="shared" si="81"/>
        <v>8.1062685487610864</v>
      </c>
      <c r="O69" s="31">
        <f t="shared" ref="O69:P69" si="82">(O58/O$59)*100</f>
        <v>11.523556002528403</v>
      </c>
      <c r="P69" s="31">
        <f t="shared" si="82"/>
        <v>7.7678292450660091</v>
      </c>
      <c r="Q69" s="31">
        <f t="shared" ref="Q69" si="83">(Q58/Q$59)*100</f>
        <v>8.9050501305720129</v>
      </c>
    </row>
    <row r="70" spans="1:17" s="19" customFormat="1" ht="12.75" customHeight="1" x14ac:dyDescent="0.2">
      <c r="A70" s="31" t="s">
        <v>96</v>
      </c>
      <c r="B70" s="31">
        <f>(B52/(B56+B57))*100</f>
        <v>93.023576456658262</v>
      </c>
      <c r="C70" s="31">
        <f t="shared" ref="C70:D70" si="84">(C52/(C56+C57))*100</f>
        <v>92.881413789505885</v>
      </c>
      <c r="D70" s="31">
        <f t="shared" si="84"/>
        <v>95.122689502725606</v>
      </c>
      <c r="E70" s="31">
        <f t="shared" ref="E70:F70" si="85">(E52/(E56+E57))*100</f>
        <v>91.902578175394339</v>
      </c>
      <c r="F70" s="31">
        <f t="shared" si="85"/>
        <v>96.070547358849765</v>
      </c>
      <c r="G70" s="31">
        <f t="shared" ref="G70:H70" si="86">(G52/(G56+G57))*100</f>
        <v>92.060071815945321</v>
      </c>
      <c r="H70" s="31">
        <f t="shared" si="86"/>
        <v>90.740359597456589</v>
      </c>
      <c r="I70" s="31">
        <f t="shared" ref="I70:J70" si="87">(I52/(I56+I57))*100</f>
        <v>94.340839091623479</v>
      </c>
      <c r="J70" s="31">
        <f t="shared" si="87"/>
        <v>92.988739936679536</v>
      </c>
      <c r="K70" s="31">
        <f t="shared" ref="K70:L70" si="88">(K52/(K56+K57))*100</f>
        <v>95.101967134403722</v>
      </c>
      <c r="L70" s="31">
        <f t="shared" si="88"/>
        <v>86.332043058563272</v>
      </c>
      <c r="M70" s="31">
        <f t="shared" ref="M70:N70" si="89">(M52/(M56+M57))*100</f>
        <v>92.009797578940763</v>
      </c>
      <c r="N70" s="31">
        <f t="shared" si="89"/>
        <v>85.515322765799397</v>
      </c>
      <c r="O70" s="31">
        <f t="shared" ref="O70:P70" si="90">(O52/(O56+O57))*100</f>
        <v>93.005979498994748</v>
      </c>
      <c r="P70" s="31">
        <f t="shared" si="90"/>
        <v>90.471349708017925</v>
      </c>
      <c r="Q70" s="31">
        <f t="shared" ref="Q70" si="91">(Q52/(Q56+Q57))*100</f>
        <v>93.458147838388243</v>
      </c>
    </row>
    <row r="71" spans="1:17" s="7" customFormat="1" ht="12" x14ac:dyDescent="0.2"/>
    <row r="72" spans="1:17" s="19" customFormat="1" ht="12.75" customHeight="1" x14ac:dyDescent="0.2">
      <c r="A72" s="19" t="s">
        <v>45</v>
      </c>
      <c r="B72" s="33">
        <v>212.657760814249</v>
      </c>
      <c r="C72" s="33">
        <v>203.32138114209801</v>
      </c>
      <c r="D72" s="33">
        <v>210.126288659794</v>
      </c>
      <c r="E72" s="33">
        <v>200.06647398843899</v>
      </c>
      <c r="F72" s="33">
        <v>204.006546644845</v>
      </c>
      <c r="G72" s="33">
        <v>188</v>
      </c>
      <c r="H72" s="33">
        <v>204.026622296173</v>
      </c>
      <c r="I72" s="33">
        <v>186.933858267717</v>
      </c>
      <c r="J72" s="33">
        <v>182</v>
      </c>
      <c r="K72" s="33">
        <v>166</v>
      </c>
      <c r="L72" s="33">
        <v>170.01765650080301</v>
      </c>
      <c r="M72" s="33">
        <v>167.467213114754</v>
      </c>
      <c r="N72" s="33">
        <v>146.43123938879501</v>
      </c>
      <c r="O72" s="33">
        <v>145.52542372881399</v>
      </c>
      <c r="P72" s="33">
        <v>167.15447154471499</v>
      </c>
      <c r="Q72" s="33">
        <v>153.97126436781599</v>
      </c>
    </row>
    <row r="73" spans="1:17" s="7" customFormat="1" ht="12" x14ac:dyDescent="0.2"/>
    <row r="74" spans="1:17" s="19" customFormat="1" ht="12.75" customHeight="1" x14ac:dyDescent="0.2">
      <c r="A74" s="19" t="s">
        <v>8</v>
      </c>
      <c r="B74" s="19">
        <v>352</v>
      </c>
      <c r="C74" s="19">
        <v>307</v>
      </c>
      <c r="D74" s="19">
        <v>130</v>
      </c>
      <c r="E74" s="19">
        <v>122</v>
      </c>
      <c r="F74" s="19">
        <v>122</v>
      </c>
      <c r="G74" s="19">
        <v>127</v>
      </c>
      <c r="H74" s="19">
        <v>139</v>
      </c>
      <c r="I74" s="19">
        <v>127</v>
      </c>
      <c r="J74" s="19">
        <v>131</v>
      </c>
      <c r="K74" s="19">
        <v>130</v>
      </c>
      <c r="L74" s="19">
        <v>121</v>
      </c>
      <c r="M74" s="19">
        <v>123</v>
      </c>
      <c r="N74" s="19">
        <v>128</v>
      </c>
      <c r="O74" s="19">
        <v>119</v>
      </c>
      <c r="P74" s="19">
        <v>120</v>
      </c>
      <c r="Q74" s="19">
        <v>121</v>
      </c>
    </row>
    <row r="75" spans="1:17" s="19" customFormat="1" ht="12.75" customHeight="1" x14ac:dyDescent="0.2">
      <c r="A75" s="19" t="s">
        <v>46</v>
      </c>
      <c r="B75" s="19">
        <v>786</v>
      </c>
      <c r="C75" s="19">
        <v>753</v>
      </c>
      <c r="D75" s="19">
        <v>776</v>
      </c>
      <c r="E75" s="19">
        <v>692</v>
      </c>
      <c r="F75" s="19">
        <v>611</v>
      </c>
      <c r="G75" s="19">
        <v>631</v>
      </c>
      <c r="H75" s="19">
        <v>601</v>
      </c>
      <c r="I75" s="19">
        <v>635</v>
      </c>
      <c r="J75" s="19">
        <v>594</v>
      </c>
      <c r="K75" s="19">
        <v>568</v>
      </c>
      <c r="L75" s="19">
        <v>623</v>
      </c>
      <c r="M75" s="19">
        <v>610</v>
      </c>
      <c r="N75" s="19">
        <v>589</v>
      </c>
      <c r="O75" s="19">
        <v>590</v>
      </c>
      <c r="P75" s="19">
        <v>492</v>
      </c>
      <c r="Q75" s="19">
        <v>522</v>
      </c>
    </row>
    <row r="76" spans="1:17" ht="12.75" customHeight="1" x14ac:dyDescent="0.2">
      <c r="A76" s="34"/>
      <c r="B76" s="34"/>
      <c r="C76" s="34"/>
      <c r="D76" s="34"/>
      <c r="E76" s="34"/>
      <c r="F76" s="34"/>
      <c r="G76" s="34"/>
      <c r="H76" s="34"/>
      <c r="I76" s="34"/>
      <c r="J76" s="34"/>
      <c r="K76" s="34"/>
      <c r="L76" s="34"/>
      <c r="M76" s="34"/>
      <c r="N76" s="34"/>
      <c r="O76" s="34"/>
      <c r="P76" s="34"/>
      <c r="Q76" s="34"/>
    </row>
  </sheetData>
  <phoneticPr fontId="2" type="noConversion"/>
  <pageMargins left="0.78740157480314965" right="0.78740157480314965" top="0.98425196850393704" bottom="0.98425196850393704" header="0.51181102362204722" footer="0.51181102362204722"/>
  <pageSetup paperSize="9" scale="49" orientation="landscape" horizontalDpi="4294967292" verticalDpi="300" r:id="rId1"/>
  <headerFooter alignWithMargins="0">
    <oddHeader>&amp;A</oddHeader>
    <oddFooter>Side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Z76"/>
  <sheetViews>
    <sheetView workbookViewId="0">
      <pane xSplit="1" ySplit="12" topLeftCell="B13" activePane="bottomRight" state="frozen"/>
      <selection activeCell="A10" sqref="A10"/>
      <selection pane="topRight" activeCell="A10" sqref="A10"/>
      <selection pane="bottomLeft" activeCell="A10" sqref="A10"/>
      <selection pane="bottomRight"/>
    </sheetView>
  </sheetViews>
  <sheetFormatPr baseColWidth="10" defaultColWidth="9.140625" defaultRowHeight="12.75" x14ac:dyDescent="0.2"/>
  <cols>
    <col min="1" max="1" width="62.85546875" style="2" customWidth="1"/>
    <col min="2" max="2" width="12.7109375" style="2" bestFit="1" customWidth="1"/>
    <col min="3" max="7" width="14" style="2" bestFit="1" customWidth="1"/>
    <col min="8" max="15" width="14" style="2" customWidth="1"/>
    <col min="16" max="17" width="12.7109375" style="2" customWidth="1"/>
    <col min="18" max="16384" width="9.140625" style="2"/>
  </cols>
  <sheetData>
    <row r="1" spans="1:130" ht="20.25" x14ac:dyDescent="0.3">
      <c r="A1" s="1" t="s">
        <v>11</v>
      </c>
    </row>
    <row r="2" spans="1:130" ht="11.25" customHeight="1" x14ac:dyDescent="0.2"/>
    <row r="3" spans="1:130" s="39" customFormat="1" ht="18" x14ac:dyDescent="0.25">
      <c r="A3" s="4" t="s">
        <v>84</v>
      </c>
    </row>
    <row r="4" spans="1:130" s="39" customFormat="1" ht="18" x14ac:dyDescent="0.25">
      <c r="A4" s="71" t="s">
        <v>134</v>
      </c>
    </row>
    <row r="5" spans="1:130" ht="11.25" customHeight="1" x14ac:dyDescent="0.2">
      <c r="A5" s="14"/>
    </row>
    <row r="6" spans="1:130" x14ac:dyDescent="0.2">
      <c r="A6" s="7" t="s">
        <v>47</v>
      </c>
    </row>
    <row r="7" spans="1:130" x14ac:dyDescent="0.2">
      <c r="A7" s="7" t="s">
        <v>104</v>
      </c>
    </row>
    <row r="8" spans="1:130" ht="12" customHeight="1" x14ac:dyDescent="0.2">
      <c r="A8" s="7" t="s">
        <v>141</v>
      </c>
    </row>
    <row r="9" spans="1:130" x14ac:dyDescent="0.2">
      <c r="A9" s="8" t="s">
        <v>142</v>
      </c>
    </row>
    <row r="10" spans="1:130" ht="37.5" customHeight="1" x14ac:dyDescent="0.2">
      <c r="A10" s="9" t="s">
        <v>107</v>
      </c>
    </row>
    <row r="11" spans="1:130" ht="12" customHeight="1" x14ac:dyDescent="0.2">
      <c r="A11" s="7"/>
    </row>
    <row r="12" spans="1:130" ht="13.5" customHeight="1" x14ac:dyDescent="0.2">
      <c r="A12" s="10" t="s">
        <v>12</v>
      </c>
      <c r="B12" s="11">
        <v>2007</v>
      </c>
      <c r="C12" s="11">
        <v>2008</v>
      </c>
      <c r="D12" s="11">
        <v>2009</v>
      </c>
      <c r="E12" s="11">
        <v>2010</v>
      </c>
      <c r="F12" s="11">
        <v>2011</v>
      </c>
      <c r="G12" s="11">
        <v>2012</v>
      </c>
      <c r="H12" s="11">
        <v>2013</v>
      </c>
      <c r="I12" s="11">
        <v>2014</v>
      </c>
      <c r="J12" s="11">
        <v>2015</v>
      </c>
      <c r="K12" s="11">
        <v>2016</v>
      </c>
      <c r="L12" s="11">
        <v>2017</v>
      </c>
      <c r="M12" s="11">
        <v>2018</v>
      </c>
      <c r="N12" s="11">
        <v>2019</v>
      </c>
      <c r="O12" s="11">
        <v>2020</v>
      </c>
      <c r="P12" s="11">
        <v>2021</v>
      </c>
      <c r="Q12" s="11">
        <v>2022</v>
      </c>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row>
    <row r="13" spans="1:130" s="14" customFormat="1" ht="15" customHeight="1" x14ac:dyDescent="0.2">
      <c r="A13" s="13" t="s">
        <v>108</v>
      </c>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row>
    <row r="14" spans="1:130" s="19" customFormat="1" ht="12.75" customHeight="1" x14ac:dyDescent="0.2">
      <c r="A14" s="16" t="s">
        <v>13</v>
      </c>
      <c r="B14" s="17">
        <v>36231089.367647097</v>
      </c>
      <c r="C14" s="17">
        <v>37703304.537688397</v>
      </c>
      <c r="D14" s="17">
        <v>34373126.236363597</v>
      </c>
      <c r="E14" s="17">
        <v>39821660.945147701</v>
      </c>
      <c r="F14" s="17">
        <v>45075422.148000002</v>
      </c>
      <c r="G14" s="17">
        <v>39235118.967078201</v>
      </c>
      <c r="H14" s="17">
        <v>36264450.8770492</v>
      </c>
      <c r="I14" s="17">
        <v>42613180.440170899</v>
      </c>
      <c r="J14" s="17">
        <v>49938155.789699599</v>
      </c>
      <c r="K14" s="17">
        <v>57616716.215246603</v>
      </c>
      <c r="L14" s="17">
        <v>57174274.3777778</v>
      </c>
      <c r="M14" s="17">
        <v>64214506.96875</v>
      </c>
      <c r="N14" s="17">
        <v>67964082.995575204</v>
      </c>
      <c r="O14" s="17">
        <v>70638244.951965094</v>
      </c>
      <c r="P14" s="17">
        <v>72641696.696202502</v>
      </c>
      <c r="Q14" s="17">
        <v>88566262.819327697</v>
      </c>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row>
    <row r="15" spans="1:130" s="7" customFormat="1" ht="12" x14ac:dyDescent="0.2">
      <c r="A15" s="20"/>
      <c r="B15" s="20"/>
      <c r="C15" s="20"/>
      <c r="D15" s="20"/>
      <c r="E15" s="20"/>
      <c r="F15" s="20"/>
      <c r="G15" s="20"/>
      <c r="H15" s="20"/>
      <c r="I15" s="20"/>
      <c r="J15" s="20"/>
      <c r="K15" s="20"/>
      <c r="L15" s="20"/>
      <c r="M15" s="20"/>
      <c r="N15" s="20"/>
      <c r="O15" s="20"/>
      <c r="P15" s="20"/>
      <c r="Q15" s="20"/>
    </row>
    <row r="16" spans="1:130" s="7" customFormat="1" ht="12.75" customHeight="1" x14ac:dyDescent="0.2">
      <c r="A16" s="19" t="s">
        <v>14</v>
      </c>
      <c r="B16" s="20"/>
      <c r="C16" s="20"/>
      <c r="D16" s="20"/>
      <c r="E16" s="20"/>
      <c r="F16" s="20"/>
      <c r="G16" s="20"/>
      <c r="H16" s="20"/>
      <c r="I16" s="20"/>
      <c r="J16" s="20"/>
      <c r="K16" s="20"/>
      <c r="L16" s="20"/>
      <c r="M16" s="20"/>
      <c r="N16" s="20"/>
      <c r="O16" s="20"/>
      <c r="P16" s="20"/>
      <c r="Q16" s="20"/>
    </row>
    <row r="17" spans="1:17" s="7" customFormat="1" ht="12.75" customHeight="1" x14ac:dyDescent="0.2">
      <c r="A17" s="7" t="s">
        <v>1</v>
      </c>
      <c r="B17" s="21">
        <v>864479.671568627</v>
      </c>
      <c r="C17" s="21">
        <v>974179.14070351794</v>
      </c>
      <c r="D17" s="21">
        <v>917415.92272727296</v>
      </c>
      <c r="E17" s="21">
        <v>1165600.9240506301</v>
      </c>
      <c r="F17" s="21">
        <v>1255435.7679999999</v>
      </c>
      <c r="G17" s="21">
        <v>1022510.3086419801</v>
      </c>
      <c r="H17" s="21">
        <v>980597.35245901602</v>
      </c>
      <c r="I17" s="21">
        <v>1340312.77350427</v>
      </c>
      <c r="J17" s="21">
        <v>1479135.1416309001</v>
      </c>
      <c r="K17" s="21">
        <v>1411050.4618834101</v>
      </c>
      <c r="L17" s="21">
        <v>1222951.73777778</v>
      </c>
      <c r="M17" s="21">
        <v>1389008.42857143</v>
      </c>
      <c r="N17" s="21">
        <v>1451057.89823009</v>
      </c>
      <c r="O17" s="21">
        <v>1483510.5720524001</v>
      </c>
      <c r="P17" s="21">
        <v>1439004.4135021099</v>
      </c>
      <c r="Q17" s="21">
        <v>1797885.4243697501</v>
      </c>
    </row>
    <row r="18" spans="1:17" s="7" customFormat="1" ht="12.75" customHeight="1" x14ac:dyDescent="0.2">
      <c r="A18" s="7" t="s">
        <v>130</v>
      </c>
      <c r="B18" s="21"/>
      <c r="C18" s="21"/>
      <c r="D18" s="21"/>
      <c r="E18" s="21"/>
      <c r="F18" s="21"/>
      <c r="G18" s="21"/>
      <c r="H18" s="21"/>
      <c r="I18" s="21"/>
      <c r="J18" s="21"/>
      <c r="K18" s="21"/>
      <c r="L18" s="21"/>
      <c r="M18" s="21"/>
      <c r="N18" s="21">
        <v>445597.88053097302</v>
      </c>
      <c r="O18" s="21">
        <v>464982.06986899598</v>
      </c>
      <c r="P18" s="21">
        <v>461621.26582278498</v>
      </c>
      <c r="Q18" s="21">
        <v>540120.35714285704</v>
      </c>
    </row>
    <row r="19" spans="1:17" s="7" customFormat="1" ht="12.75" customHeight="1" x14ac:dyDescent="0.2">
      <c r="A19" s="7" t="s">
        <v>9</v>
      </c>
      <c r="B19" s="21">
        <v>18386.068627451001</v>
      </c>
      <c r="C19" s="21">
        <v>28489.447236180898</v>
      </c>
      <c r="H19" s="21"/>
      <c r="I19" s="21"/>
      <c r="J19" s="21"/>
      <c r="K19" s="21"/>
      <c r="L19" s="21"/>
      <c r="M19" s="21"/>
      <c r="N19" s="21"/>
      <c r="O19" s="21"/>
      <c r="P19" s="21"/>
      <c r="Q19" s="21"/>
    </row>
    <row r="20" spans="1:17" s="7" customFormat="1" ht="12.75" customHeight="1" x14ac:dyDescent="0.2">
      <c r="A20" s="7" t="s">
        <v>10</v>
      </c>
      <c r="B20" s="21">
        <v>70748.441176470602</v>
      </c>
      <c r="C20" s="21">
        <v>72209.195979899494</v>
      </c>
      <c r="D20" s="21">
        <v>66069.504545454503</v>
      </c>
      <c r="E20" s="21">
        <v>77943.215189873401</v>
      </c>
      <c r="F20" s="21">
        <v>87871.732000000004</v>
      </c>
      <c r="G20" s="21">
        <v>75179.547325102903</v>
      </c>
      <c r="H20" s="21"/>
      <c r="I20" s="21"/>
      <c r="J20" s="21"/>
      <c r="K20" s="21"/>
      <c r="L20" s="21"/>
      <c r="M20" s="21"/>
      <c r="N20" s="21"/>
      <c r="O20" s="21"/>
      <c r="P20" s="21">
        <v>150157.75105485201</v>
      </c>
      <c r="Q20" s="21">
        <v>190621.30252100801</v>
      </c>
    </row>
    <row r="21" spans="1:17" s="7" customFormat="1" ht="12.75" customHeight="1" x14ac:dyDescent="0.2">
      <c r="A21" s="8" t="s">
        <v>112</v>
      </c>
      <c r="B21" s="21"/>
      <c r="C21" s="21"/>
      <c r="D21" s="21"/>
      <c r="E21" s="21"/>
      <c r="F21" s="21"/>
      <c r="G21" s="21"/>
      <c r="H21" s="21"/>
      <c r="I21" s="21">
        <v>484237.02136752103</v>
      </c>
      <c r="J21" s="21">
        <v>576438.27896995703</v>
      </c>
      <c r="K21" s="21">
        <v>737123.74887892394</v>
      </c>
      <c r="L21" s="21">
        <v>734224.33777777804</v>
      </c>
      <c r="M21" s="21">
        <v>810606.62946428603</v>
      </c>
      <c r="N21" s="21">
        <v>862898.56194690301</v>
      </c>
      <c r="O21" s="21">
        <v>912801.45414847205</v>
      </c>
      <c r="P21" s="21">
        <v>929099.98312236299</v>
      </c>
      <c r="Q21" s="21">
        <v>1158905.1512605001</v>
      </c>
    </row>
    <row r="22" spans="1:17" s="7" customFormat="1" ht="12.75" customHeight="1" x14ac:dyDescent="0.2">
      <c r="A22" s="8" t="s">
        <v>135</v>
      </c>
      <c r="P22" s="21">
        <v>145268.135021097</v>
      </c>
      <c r="Q22" s="21">
        <v>360225.80672268901</v>
      </c>
    </row>
    <row r="23" spans="1:17" s="7" customFormat="1" ht="12.75" customHeight="1" x14ac:dyDescent="0.2">
      <c r="A23" s="7" t="s">
        <v>15</v>
      </c>
      <c r="B23" s="21">
        <v>11284185.774509801</v>
      </c>
      <c r="C23" s="21">
        <v>11207597.0251256</v>
      </c>
      <c r="D23" s="21">
        <v>10418653.168181799</v>
      </c>
      <c r="E23" s="21">
        <v>11741453.0886076</v>
      </c>
      <c r="F23" s="21">
        <v>13210020.32</v>
      </c>
      <c r="G23" s="21">
        <v>11564609.9053498</v>
      </c>
      <c r="H23" s="21">
        <v>10894943.520491799</v>
      </c>
      <c r="I23" s="21">
        <v>12644203.9316239</v>
      </c>
      <c r="J23" s="21">
        <v>15314533.7939914</v>
      </c>
      <c r="K23" s="21">
        <v>17219684.515695099</v>
      </c>
      <c r="L23" s="21">
        <v>17541428.937777799</v>
      </c>
      <c r="M23" s="21">
        <v>19169915.415178601</v>
      </c>
      <c r="N23" s="21">
        <v>19834772.5752212</v>
      </c>
      <c r="O23" s="21">
        <v>20924714.7467249</v>
      </c>
      <c r="P23" s="21">
        <v>20922068.434599198</v>
      </c>
      <c r="Q23" s="21">
        <v>25410533.890756302</v>
      </c>
    </row>
    <row r="24" spans="1:17" s="7" customFormat="1" ht="12.75" customHeight="1" x14ac:dyDescent="0.2">
      <c r="A24" s="7" t="s">
        <v>75</v>
      </c>
      <c r="B24" s="21">
        <v>441528.05392156902</v>
      </c>
      <c r="C24" s="21">
        <v>472871.54773869301</v>
      </c>
      <c r="D24" s="21">
        <v>476809.159090909</v>
      </c>
      <c r="E24" s="21">
        <v>419037.02531645598</v>
      </c>
      <c r="F24" s="21">
        <v>395308.14</v>
      </c>
      <c r="G24" s="21">
        <v>416379.95061728399</v>
      </c>
      <c r="H24" s="21">
        <v>380303.52049180301</v>
      </c>
      <c r="I24" s="21">
        <v>406181.88461538497</v>
      </c>
      <c r="J24" s="21">
        <v>439836.575107296</v>
      </c>
      <c r="K24" s="21">
        <v>490985.15695067297</v>
      </c>
      <c r="L24" s="21">
        <v>496399.82222222199</v>
      </c>
      <c r="M24" s="21">
        <v>545825.26785714296</v>
      </c>
      <c r="N24" s="21">
        <v>512256.65486725699</v>
      </c>
      <c r="O24" s="21">
        <v>545841.68995633197</v>
      </c>
      <c r="P24" s="21">
        <v>575092.63713080203</v>
      </c>
      <c r="Q24" s="21">
        <v>674202.82773109199</v>
      </c>
    </row>
    <row r="25" spans="1:17" s="7" customFormat="1" ht="12.75" customHeight="1" x14ac:dyDescent="0.2">
      <c r="A25" s="7" t="s">
        <v>3</v>
      </c>
      <c r="B25" s="21">
        <v>165371.44117647101</v>
      </c>
      <c r="C25" s="21">
        <v>179317.82412060301</v>
      </c>
      <c r="D25" s="21">
        <v>173820.122727273</v>
      </c>
      <c r="E25" s="21">
        <v>179066.70886076</v>
      </c>
      <c r="F25" s="21">
        <v>183811.81599999999</v>
      </c>
      <c r="G25" s="21">
        <v>198040.99176954699</v>
      </c>
      <c r="H25" s="21">
        <v>187363.71311475401</v>
      </c>
      <c r="I25" s="21">
        <v>192860.837606838</v>
      </c>
      <c r="J25" s="21">
        <v>213519.120171674</v>
      </c>
      <c r="K25" s="21">
        <v>279238.07174887898</v>
      </c>
      <c r="L25" s="21">
        <v>297265.59555555601</v>
      </c>
      <c r="M25" s="21">
        <v>249410.41964285701</v>
      </c>
      <c r="N25" s="21">
        <v>242821.986725664</v>
      </c>
      <c r="O25" s="21">
        <v>330127.04366812197</v>
      </c>
      <c r="P25" s="21">
        <v>432911.19409282698</v>
      </c>
      <c r="Q25" s="21">
        <v>380865.432773109</v>
      </c>
    </row>
    <row r="26" spans="1:17" s="7" customFormat="1" ht="12.75" customHeight="1" x14ac:dyDescent="0.2">
      <c r="A26" s="7" t="s">
        <v>41</v>
      </c>
      <c r="B26" s="21">
        <v>88263.333333333299</v>
      </c>
      <c r="C26" s="21">
        <v>90774.035175879399</v>
      </c>
      <c r="D26" s="21">
        <v>82232.895454545505</v>
      </c>
      <c r="E26" s="21">
        <v>96852.164556962001</v>
      </c>
      <c r="F26" s="21">
        <v>108930.32399999999</v>
      </c>
      <c r="G26" s="21">
        <v>94462.374485596694</v>
      </c>
      <c r="H26" s="21">
        <v>86765.528688524602</v>
      </c>
      <c r="I26" s="21">
        <v>101979.88034187999</v>
      </c>
      <c r="J26" s="21">
        <v>119869.67381974201</v>
      </c>
      <c r="K26" s="21">
        <v>136436.52914798199</v>
      </c>
      <c r="L26" s="21">
        <v>135623.702222222</v>
      </c>
      <c r="M26" s="21">
        <v>150982.13392857101</v>
      </c>
      <c r="N26" s="21">
        <v>157271.34070796499</v>
      </c>
      <c r="O26" s="21">
        <v>194183.318777293</v>
      </c>
      <c r="P26" s="21">
        <v>239139.77637130799</v>
      </c>
      <c r="Q26" s="21">
        <v>299389.432773109</v>
      </c>
    </row>
    <row r="27" spans="1:17" s="7" customFormat="1" ht="12.75" customHeight="1" x14ac:dyDescent="0.2">
      <c r="A27" s="7" t="s">
        <v>48</v>
      </c>
      <c r="B27" s="21">
        <v>3150380.5245098001</v>
      </c>
      <c r="C27" s="21">
        <v>3398596.7788944701</v>
      </c>
      <c r="D27" s="21">
        <v>3336053.7272727299</v>
      </c>
      <c r="E27" s="21">
        <v>3284390.9367088601</v>
      </c>
      <c r="F27" s="21">
        <v>3296078.548</v>
      </c>
      <c r="G27" s="21">
        <v>3675629.90123457</v>
      </c>
      <c r="H27" s="21">
        <v>3431430.92622951</v>
      </c>
      <c r="I27" s="21">
        <v>3934883.3333333302</v>
      </c>
      <c r="J27" s="21">
        <v>4115767.7896995698</v>
      </c>
      <c r="K27" s="21">
        <v>4393042.0089686103</v>
      </c>
      <c r="L27" s="21">
        <v>4698881.00888889</v>
      </c>
      <c r="M27" s="21">
        <v>4862162.7455357099</v>
      </c>
      <c r="N27" s="21">
        <v>4660144.7610619497</v>
      </c>
      <c r="O27" s="21">
        <v>4916440.8471615696</v>
      </c>
      <c r="P27" s="21">
        <v>5552719.0337552698</v>
      </c>
      <c r="Q27" s="21">
        <v>5802555.3907562997</v>
      </c>
    </row>
    <row r="28" spans="1:17" s="19" customFormat="1" ht="12.75" customHeight="1" x14ac:dyDescent="0.2">
      <c r="A28" s="7" t="s">
        <v>42</v>
      </c>
      <c r="B28" s="21">
        <v>49557.450980392197</v>
      </c>
      <c r="C28" s="21">
        <v>1039447.54773869</v>
      </c>
      <c r="D28" s="21">
        <v>1120174.80454545</v>
      </c>
      <c r="E28" s="21">
        <v>1008768.94936709</v>
      </c>
      <c r="F28" s="21">
        <v>1168819.612</v>
      </c>
      <c r="G28" s="21">
        <v>1167212.75308642</v>
      </c>
      <c r="H28" s="21">
        <v>1485931.07377049</v>
      </c>
      <c r="I28" s="21">
        <v>1833982.8290598299</v>
      </c>
      <c r="J28" s="21">
        <v>1821134.6309012901</v>
      </c>
      <c r="K28" s="21">
        <v>2303388.1883408101</v>
      </c>
      <c r="L28" s="21">
        <v>2036055.42666667</v>
      </c>
      <c r="M28" s="21">
        <v>2988478.77232143</v>
      </c>
      <c r="N28" s="21">
        <v>3534100.9380530999</v>
      </c>
      <c r="O28" s="21">
        <v>3364118.9388646302</v>
      </c>
      <c r="P28" s="21">
        <v>4659012.6540084397</v>
      </c>
      <c r="Q28" s="21">
        <v>4840039.2478991598</v>
      </c>
    </row>
    <row r="29" spans="1:17" s="7" customFormat="1" ht="12.75" customHeight="1" x14ac:dyDescent="0.2">
      <c r="A29" s="7" t="s">
        <v>0</v>
      </c>
      <c r="B29" s="21">
        <v>5417161.1225490198</v>
      </c>
      <c r="C29" s="21">
        <v>6114843.47738693</v>
      </c>
      <c r="D29" s="21">
        <v>4056663.0772727299</v>
      </c>
      <c r="E29" s="21">
        <v>4471887.01265823</v>
      </c>
      <c r="F29" s="21">
        <v>4750442.6279999996</v>
      </c>
      <c r="G29" s="21">
        <v>5243476.2016460896</v>
      </c>
      <c r="H29" s="21">
        <v>4991293.8483606596</v>
      </c>
      <c r="I29" s="21">
        <v>5434465.9059829097</v>
      </c>
      <c r="J29" s="21">
        <v>4933984.11587983</v>
      </c>
      <c r="K29" s="21">
        <v>4201043.4125560503</v>
      </c>
      <c r="L29" s="21">
        <v>5272205.3511111103</v>
      </c>
      <c r="M29" s="21">
        <v>6769217</v>
      </c>
      <c r="N29" s="21">
        <v>6518542.7123893797</v>
      </c>
      <c r="O29" s="21">
        <v>5899893.8209606996</v>
      </c>
      <c r="P29" s="21">
        <v>7416328.7299578097</v>
      </c>
      <c r="Q29" s="21">
        <v>12981817.773109199</v>
      </c>
    </row>
    <row r="30" spans="1:17" s="7" customFormat="1" ht="12.75" customHeight="1" x14ac:dyDescent="0.2">
      <c r="A30" s="7" t="s">
        <v>2</v>
      </c>
      <c r="B30" s="21">
        <v>499854.41176470602</v>
      </c>
      <c r="C30" s="21">
        <v>476388.346733668</v>
      </c>
      <c r="D30" s="21">
        <v>498398.84545454499</v>
      </c>
      <c r="E30" s="21">
        <v>505484.814345992</v>
      </c>
      <c r="F30" s="21">
        <v>642615.1</v>
      </c>
      <c r="G30" s="21">
        <v>587926.020576132</v>
      </c>
      <c r="H30" s="21">
        <v>450059.08196721302</v>
      </c>
      <c r="I30" s="21">
        <v>446810.41880341899</v>
      </c>
      <c r="J30" s="21">
        <v>537068.253218884</v>
      </c>
      <c r="K30" s="21">
        <v>608729.08968609897</v>
      </c>
      <c r="L30" s="21">
        <v>674531.32888888905</v>
      </c>
      <c r="M30" s="21">
        <v>817152.38839285704</v>
      </c>
      <c r="N30" s="21">
        <v>810281.35840708006</v>
      </c>
      <c r="O30" s="21">
        <v>918699.63318777306</v>
      </c>
      <c r="P30" s="21">
        <v>1033911.82278481</v>
      </c>
      <c r="Q30" s="21">
        <v>966798.19747899205</v>
      </c>
    </row>
    <row r="31" spans="1:17" s="7" customFormat="1" ht="12.75" customHeight="1" x14ac:dyDescent="0.2">
      <c r="A31" s="7" t="s">
        <v>5</v>
      </c>
      <c r="B31" s="21">
        <v>3163256.2352941199</v>
      </c>
      <c r="C31" s="21">
        <v>2949894.80904523</v>
      </c>
      <c r="D31" s="21">
        <v>3047388.69090909</v>
      </c>
      <c r="E31" s="21">
        <v>3367018.54852321</v>
      </c>
      <c r="F31" s="21">
        <v>3194262.1039999998</v>
      </c>
      <c r="G31" s="21">
        <v>3085335.3868312798</v>
      </c>
      <c r="H31" s="21">
        <v>2927932.3032786902</v>
      </c>
      <c r="I31" s="21">
        <v>3153503.1709401701</v>
      </c>
      <c r="J31" s="21">
        <v>3440232.1802575099</v>
      </c>
      <c r="K31" s="21">
        <v>3771626.8071748898</v>
      </c>
      <c r="L31" s="21">
        <v>4269283.3644444402</v>
      </c>
      <c r="M31" s="21">
        <v>4414305.15625</v>
      </c>
      <c r="N31" s="21">
        <v>4240531.6194690298</v>
      </c>
      <c r="O31" s="21">
        <v>4869266.2270742403</v>
      </c>
      <c r="P31" s="21">
        <v>4672062.4556962</v>
      </c>
      <c r="Q31" s="21">
        <v>5333126.8571428601</v>
      </c>
    </row>
    <row r="32" spans="1:17" s="7" customFormat="1" ht="12.75" customHeight="1" x14ac:dyDescent="0.2">
      <c r="A32" s="7" t="s">
        <v>6</v>
      </c>
      <c r="B32" s="21">
        <v>1490010.7303921599</v>
      </c>
      <c r="C32" s="21">
        <v>1484883.2814070401</v>
      </c>
      <c r="D32" s="21">
        <v>1394024.8954545499</v>
      </c>
      <c r="E32" s="21">
        <v>1514725.56962025</v>
      </c>
      <c r="F32" s="21">
        <v>1434651.5319999999</v>
      </c>
      <c r="G32" s="21">
        <v>1391982.1275720201</v>
      </c>
      <c r="H32" s="21">
        <v>1264209.29508197</v>
      </c>
      <c r="I32" s="21">
        <v>1306795.54273504</v>
      </c>
      <c r="J32" s="21">
        <v>1681354.08154506</v>
      </c>
      <c r="K32" s="21">
        <v>1737008.4887892399</v>
      </c>
      <c r="L32" s="21">
        <v>1848244.66666667</v>
      </c>
      <c r="M32" s="21">
        <v>1927017.4866071399</v>
      </c>
      <c r="N32" s="21">
        <v>1961279.48672566</v>
      </c>
      <c r="O32" s="21">
        <v>2396061.3580785999</v>
      </c>
      <c r="P32" s="21">
        <v>2158536.5021096999</v>
      </c>
      <c r="Q32" s="21">
        <v>2413894.2647058801</v>
      </c>
    </row>
    <row r="33" spans="1:17" s="7" customFormat="1" ht="12.75" customHeight="1" x14ac:dyDescent="0.2">
      <c r="A33" s="7" t="s">
        <v>4</v>
      </c>
      <c r="B33" s="21">
        <v>426974.98039215698</v>
      </c>
      <c r="C33" s="21">
        <v>437033.91457286401</v>
      </c>
      <c r="D33" s="21">
        <v>417040.03636363603</v>
      </c>
      <c r="E33" s="21">
        <v>459707.13502109703</v>
      </c>
      <c r="F33" s="21">
        <v>477527.74</v>
      </c>
      <c r="G33" s="21">
        <v>521338.255144033</v>
      </c>
      <c r="H33" s="21">
        <v>506290.26229508198</v>
      </c>
      <c r="I33" s="21">
        <v>552308.670940171</v>
      </c>
      <c r="J33" s="21">
        <v>518061.91416309</v>
      </c>
      <c r="K33" s="21">
        <v>546360.53363228706</v>
      </c>
      <c r="L33" s="21">
        <v>561960.96888888895</v>
      </c>
      <c r="M33" s="21">
        <v>542277.52232142899</v>
      </c>
      <c r="N33" s="21">
        <v>562677.15044247801</v>
      </c>
      <c r="O33" s="21">
        <v>589146.24017467198</v>
      </c>
      <c r="P33" s="21">
        <v>614200.00421940896</v>
      </c>
      <c r="Q33" s="21">
        <v>642524.38235294097</v>
      </c>
    </row>
    <row r="34" spans="1:17" s="7" customFormat="1" ht="12.75" customHeight="1" x14ac:dyDescent="0.2">
      <c r="A34" s="7" t="s">
        <v>76</v>
      </c>
      <c r="B34" s="21">
        <v>345324.00980392197</v>
      </c>
      <c r="C34" s="21">
        <v>328934.17587939702</v>
      </c>
      <c r="D34" s="21">
        <v>319545.159090909</v>
      </c>
      <c r="E34" s="21">
        <v>326153.970464135</v>
      </c>
      <c r="F34" s="21">
        <v>289022.96799999999</v>
      </c>
      <c r="G34" s="21">
        <v>357696.87654321</v>
      </c>
      <c r="H34" s="21">
        <v>320094.38114754099</v>
      </c>
      <c r="I34" s="21">
        <v>334952.46581196599</v>
      </c>
      <c r="J34" s="21">
        <v>327470.034334764</v>
      </c>
      <c r="K34" s="21">
        <v>310661.717488789</v>
      </c>
      <c r="L34" s="21">
        <v>316517.53777777799</v>
      </c>
      <c r="M34" s="21">
        <v>319771.20982142899</v>
      </c>
      <c r="N34" s="21">
        <v>331315.20796460198</v>
      </c>
      <c r="O34" s="21">
        <v>337644.80349344999</v>
      </c>
      <c r="P34" s="21">
        <v>369239.729957806</v>
      </c>
      <c r="Q34" s="21">
        <v>342168.32773109199</v>
      </c>
    </row>
    <row r="35" spans="1:17" s="7" customFormat="1" ht="12.75" customHeight="1" x14ac:dyDescent="0.2">
      <c r="A35" s="7" t="s">
        <v>77</v>
      </c>
      <c r="B35" s="21">
        <v>3098912.1617647102</v>
      </c>
      <c r="C35" s="21">
        <v>2928756.7839195998</v>
      </c>
      <c r="D35" s="21">
        <v>2864788.94090909</v>
      </c>
      <c r="E35" s="21">
        <v>3220068.1181434598</v>
      </c>
      <c r="F35" s="21">
        <v>3144153.4479999999</v>
      </c>
      <c r="G35" s="21">
        <v>3643631.8600822999</v>
      </c>
      <c r="H35" s="21">
        <v>3619240.6434426201</v>
      </c>
      <c r="I35" s="21">
        <v>4014014.7350427401</v>
      </c>
      <c r="J35" s="21">
        <v>4138821.17596567</v>
      </c>
      <c r="K35" s="21">
        <v>4930506.6457399102</v>
      </c>
      <c r="L35" s="21">
        <v>4821753.7911111098</v>
      </c>
      <c r="M35" s="21">
        <v>5298794.5669642901</v>
      </c>
      <c r="N35" s="21">
        <v>5993407.1061946899</v>
      </c>
      <c r="O35" s="21">
        <v>5941511.9126637597</v>
      </c>
      <c r="P35" s="21">
        <v>5864200.0675105499</v>
      </c>
      <c r="Q35" s="21">
        <v>7252903.6092437003</v>
      </c>
    </row>
    <row r="36" spans="1:17" s="19" customFormat="1" ht="12.75" customHeight="1" x14ac:dyDescent="0.2">
      <c r="A36" s="19" t="s">
        <v>111</v>
      </c>
      <c r="B36" s="22">
        <f t="shared" ref="B36:G36" si="0">SUM(B17:B35)</f>
        <v>30574394.411764711</v>
      </c>
      <c r="C36" s="22">
        <f t="shared" si="0"/>
        <v>32184217.331658259</v>
      </c>
      <c r="D36" s="22">
        <f t="shared" si="0"/>
        <v>29189078.949999988</v>
      </c>
      <c r="E36" s="22">
        <f t="shared" si="0"/>
        <v>31838158.181434609</v>
      </c>
      <c r="F36" s="22">
        <f t="shared" si="0"/>
        <v>33638951.779999994</v>
      </c>
      <c r="G36" s="22">
        <f t="shared" si="0"/>
        <v>33045412.460905362</v>
      </c>
      <c r="H36" s="22">
        <f t="shared" ref="H36:I36" si="1">SUM(H17:H35)</f>
        <v>31526455.450819671</v>
      </c>
      <c r="I36" s="22">
        <f t="shared" si="1"/>
        <v>36181493.401709378</v>
      </c>
      <c r="J36" s="22">
        <f t="shared" ref="J36:K36" si="2">SUM(J17:J35)</f>
        <v>39657226.75965663</v>
      </c>
      <c r="K36" s="22">
        <f t="shared" si="2"/>
        <v>43076885.376681648</v>
      </c>
      <c r="L36" s="22">
        <f t="shared" ref="L36:M36" si="3">SUM(L17:L35)</f>
        <v>44927327.577777803</v>
      </c>
      <c r="M36" s="22">
        <f t="shared" si="3"/>
        <v>50254925.142857172</v>
      </c>
      <c r="N36" s="22">
        <f t="shared" ref="N36:O36" si="4">SUM(N17:N35)</f>
        <v>52118957.238938026</v>
      </c>
      <c r="O36" s="22">
        <f t="shared" si="4"/>
        <v>54088944.676855907</v>
      </c>
      <c r="P36" s="22">
        <f t="shared" ref="P36:Q36" si="5">SUM(P17:P35)</f>
        <v>57634574.590717338</v>
      </c>
      <c r="Q36" s="22">
        <f t="shared" si="5"/>
        <v>71388577.676470548</v>
      </c>
    </row>
    <row r="37" spans="1:17" s="7" customFormat="1" ht="11.25" customHeight="1" x14ac:dyDescent="0.2">
      <c r="B37" s="21"/>
      <c r="C37" s="21"/>
      <c r="D37" s="21"/>
      <c r="E37" s="21"/>
      <c r="F37" s="21"/>
    </row>
    <row r="38" spans="1:17" s="24" customFormat="1" ht="12.75" customHeight="1" x14ac:dyDescent="0.2">
      <c r="A38" s="23" t="s">
        <v>22</v>
      </c>
      <c r="B38" s="23">
        <f t="shared" ref="B38:G38" si="6">B14-B36</f>
        <v>5656694.9558823854</v>
      </c>
      <c r="C38" s="23">
        <f t="shared" si="6"/>
        <v>5519087.2060301378</v>
      </c>
      <c r="D38" s="23">
        <f t="shared" si="6"/>
        <v>5184047.2863636091</v>
      </c>
      <c r="E38" s="23">
        <f t="shared" si="6"/>
        <v>7983502.7637130916</v>
      </c>
      <c r="F38" s="23">
        <f t="shared" si="6"/>
        <v>11436470.368000008</v>
      </c>
      <c r="G38" s="23">
        <f t="shared" si="6"/>
        <v>6189706.5061728396</v>
      </c>
      <c r="H38" s="23">
        <f t="shared" ref="H38:I38" si="7">H14-H36</f>
        <v>4737995.4262295291</v>
      </c>
      <c r="I38" s="23">
        <f t="shared" si="7"/>
        <v>6431687.0384615213</v>
      </c>
      <c r="J38" s="23">
        <f t="shared" ref="J38:K38" si="8">J14-J36</f>
        <v>10280929.030042969</v>
      </c>
      <c r="K38" s="23">
        <f t="shared" si="8"/>
        <v>14539830.838564955</v>
      </c>
      <c r="L38" s="23">
        <f t="shared" ref="L38:M38" si="9">L14-L36</f>
        <v>12246946.799999997</v>
      </c>
      <c r="M38" s="23">
        <f t="shared" si="9"/>
        <v>13959581.825892828</v>
      </c>
      <c r="N38" s="23">
        <f t="shared" ref="N38:O38" si="10">N14-N36</f>
        <v>15845125.756637178</v>
      </c>
      <c r="O38" s="23">
        <f t="shared" si="10"/>
        <v>16549300.275109187</v>
      </c>
      <c r="P38" s="23">
        <f t="shared" ref="P38:Q38" si="11">P14-P36</f>
        <v>15007122.105485164</v>
      </c>
      <c r="Q38" s="23">
        <f t="shared" si="11"/>
        <v>17177685.142857149</v>
      </c>
    </row>
    <row r="39" spans="1:17" s="7" customFormat="1" ht="12" x14ac:dyDescent="0.2">
      <c r="B39" s="25"/>
      <c r="C39" s="25"/>
      <c r="D39" s="25"/>
      <c r="E39" s="25"/>
      <c r="F39" s="25"/>
    </row>
    <row r="40" spans="1:17" s="7" customFormat="1" ht="12.75" customHeight="1" x14ac:dyDescent="0.2">
      <c r="A40" s="7" t="s">
        <v>43</v>
      </c>
      <c r="B40" s="21"/>
      <c r="C40" s="21"/>
      <c r="D40" s="21"/>
      <c r="E40" s="21"/>
      <c r="F40" s="21"/>
    </row>
    <row r="41" spans="1:17" s="7" customFormat="1" ht="12.75" customHeight="1" x14ac:dyDescent="0.2">
      <c r="A41" s="7" t="s">
        <v>78</v>
      </c>
      <c r="B41" s="21">
        <v>1863128.00490196</v>
      </c>
      <c r="C41" s="21">
        <v>1732580.63819095</v>
      </c>
      <c r="D41" s="21">
        <v>2601321.9590909099</v>
      </c>
      <c r="E41" s="21">
        <v>1141731.46835443</v>
      </c>
      <c r="F41" s="21">
        <v>1009326.7439999999</v>
      </c>
      <c r="G41" s="21">
        <v>1364779.8477366299</v>
      </c>
      <c r="H41" s="21">
        <v>855548.47950819705</v>
      </c>
      <c r="I41" s="21">
        <v>1019765.04700855</v>
      </c>
      <c r="J41" s="21">
        <v>1322778.2961373399</v>
      </c>
      <c r="K41" s="21">
        <v>1847408.75336323</v>
      </c>
      <c r="L41" s="21">
        <v>2252880.1822222201</v>
      </c>
      <c r="M41" s="21">
        <v>1486955.8482142901</v>
      </c>
      <c r="N41" s="21">
        <v>1874386.3407079601</v>
      </c>
      <c r="O41" s="21">
        <v>1415426.6637554599</v>
      </c>
      <c r="P41" s="21">
        <v>1838382.9620253199</v>
      </c>
      <c r="Q41" s="21">
        <v>2195161.3907563002</v>
      </c>
    </row>
    <row r="42" spans="1:17" s="7" customFormat="1" ht="12.75" customHeight="1" x14ac:dyDescent="0.2">
      <c r="A42" s="7" t="s">
        <v>79</v>
      </c>
      <c r="B42" s="21">
        <v>3449037.8431372498</v>
      </c>
      <c r="C42" s="21">
        <v>7857106.3618090497</v>
      </c>
      <c r="D42" s="21">
        <v>3757526.9045454501</v>
      </c>
      <c r="E42" s="21">
        <v>3881961.9535865001</v>
      </c>
      <c r="F42" s="21">
        <v>4031138.8360000001</v>
      </c>
      <c r="G42" s="21">
        <v>3778973.0658436199</v>
      </c>
      <c r="H42" s="21">
        <v>4390633.5245901598</v>
      </c>
      <c r="I42" s="21">
        <v>5062270.8376068398</v>
      </c>
      <c r="J42" s="21">
        <v>5630605.6094420599</v>
      </c>
      <c r="K42" s="21">
        <v>3905373.4439461902</v>
      </c>
      <c r="L42" s="21">
        <v>4437385.4355555596</v>
      </c>
      <c r="M42" s="21">
        <v>4293259.78125</v>
      </c>
      <c r="N42" s="21">
        <v>4413128.8982300898</v>
      </c>
      <c r="O42" s="21">
        <v>4265466.6899563298</v>
      </c>
      <c r="P42" s="21">
        <v>4216611.2869198304</v>
      </c>
      <c r="Q42" s="21">
        <v>5701771.0840336103</v>
      </c>
    </row>
    <row r="43" spans="1:17" s="7" customFormat="1" ht="12.75" customHeight="1" x14ac:dyDescent="0.2">
      <c r="A43" s="19" t="s">
        <v>7</v>
      </c>
      <c r="B43" s="22">
        <f t="shared" ref="B43:G43" si="12">B40+B41-B42</f>
        <v>-1585909.8382352898</v>
      </c>
      <c r="C43" s="22">
        <f t="shared" si="12"/>
        <v>-6124525.7236180995</v>
      </c>
      <c r="D43" s="22">
        <f t="shared" si="12"/>
        <v>-1156204.9454545402</v>
      </c>
      <c r="E43" s="22">
        <f t="shared" si="12"/>
        <v>-2740230.4852320701</v>
      </c>
      <c r="F43" s="22">
        <f t="shared" si="12"/>
        <v>-3021812.0920000002</v>
      </c>
      <c r="G43" s="22">
        <f t="shared" si="12"/>
        <v>-2414193.2181069897</v>
      </c>
      <c r="H43" s="22">
        <f t="shared" ref="H43:I43" si="13">H40+H41-H42</f>
        <v>-3535085.0450819628</v>
      </c>
      <c r="I43" s="22">
        <f t="shared" si="13"/>
        <v>-4042505.79059829</v>
      </c>
      <c r="J43" s="22">
        <f t="shared" ref="J43:K43" si="14">J40+J41-J42</f>
        <v>-4307827.3133047204</v>
      </c>
      <c r="K43" s="22">
        <f t="shared" si="14"/>
        <v>-2057964.6905829601</v>
      </c>
      <c r="L43" s="22">
        <f t="shared" ref="L43:M43" si="15">L40+L41-L42</f>
        <v>-2184505.2533333395</v>
      </c>
      <c r="M43" s="22">
        <f t="shared" si="15"/>
        <v>-2806303.9330357099</v>
      </c>
      <c r="N43" s="22">
        <f t="shared" ref="N43:O43" si="16">N40+N41-N42</f>
        <v>-2538742.5575221297</v>
      </c>
      <c r="O43" s="22">
        <f t="shared" si="16"/>
        <v>-2850040.0262008701</v>
      </c>
      <c r="P43" s="22">
        <f t="shared" ref="P43:Q43" si="17">P40+P41-P42</f>
        <v>-2378228.3248945102</v>
      </c>
      <c r="Q43" s="22">
        <f t="shared" si="17"/>
        <v>-3506609.6932773101</v>
      </c>
    </row>
    <row r="44" spans="1:17" s="7" customFormat="1" ht="11.25" customHeight="1" x14ac:dyDescent="0.2">
      <c r="B44" s="21"/>
      <c r="C44" s="21"/>
      <c r="D44" s="21"/>
      <c r="E44" s="21"/>
      <c r="F44" s="21"/>
    </row>
    <row r="45" spans="1:17" s="24" customFormat="1" ht="12.75" customHeight="1" x14ac:dyDescent="0.2">
      <c r="A45" s="23" t="s">
        <v>30</v>
      </c>
      <c r="B45" s="23">
        <f t="shared" ref="B45:G45" si="18">B38+B43</f>
        <v>4070785.1176470956</v>
      </c>
      <c r="C45" s="23">
        <f t="shared" si="18"/>
        <v>-605438.51758796163</v>
      </c>
      <c r="D45" s="23">
        <f t="shared" si="18"/>
        <v>4027842.3409090689</v>
      </c>
      <c r="E45" s="23">
        <f t="shared" si="18"/>
        <v>5243272.2784810215</v>
      </c>
      <c r="F45" s="23">
        <f t="shared" si="18"/>
        <v>8414658.276000008</v>
      </c>
      <c r="G45" s="23">
        <f t="shared" si="18"/>
        <v>3775513.2880658498</v>
      </c>
      <c r="H45" s="23">
        <f t="shared" ref="H45:I45" si="19">H38+H43</f>
        <v>1202910.3811475663</v>
      </c>
      <c r="I45" s="23">
        <f t="shared" si="19"/>
        <v>2389181.2478632312</v>
      </c>
      <c r="J45" s="23">
        <f t="shared" ref="J45:K45" si="20">J38+J43</f>
        <v>5973101.7167382482</v>
      </c>
      <c r="K45" s="23">
        <f t="shared" si="20"/>
        <v>12481866.147981994</v>
      </c>
      <c r="L45" s="23">
        <f t="shared" ref="L45:M45" si="21">L38+L43</f>
        <v>10062441.546666658</v>
      </c>
      <c r="M45" s="23">
        <f t="shared" si="21"/>
        <v>11153277.892857119</v>
      </c>
      <c r="N45" s="23">
        <f t="shared" ref="N45:O45" si="22">N38+N43</f>
        <v>13306383.199115049</v>
      </c>
      <c r="O45" s="23">
        <f t="shared" si="22"/>
        <v>13699260.248908317</v>
      </c>
      <c r="P45" s="23">
        <f t="shared" ref="P45:Q45" si="23">P38+P43</f>
        <v>12628893.780590653</v>
      </c>
      <c r="Q45" s="23">
        <f t="shared" si="23"/>
        <v>13671075.449579839</v>
      </c>
    </row>
    <row r="46" spans="1:17" ht="11.25" customHeight="1" x14ac:dyDescent="0.2">
      <c r="B46" s="26"/>
      <c r="C46" s="26"/>
      <c r="D46" s="26"/>
      <c r="E46" s="26"/>
      <c r="F46" s="26"/>
    </row>
    <row r="47" spans="1:17" ht="11.25" customHeight="1" x14ac:dyDescent="0.2">
      <c r="B47" s="26"/>
      <c r="C47" s="26"/>
      <c r="D47" s="26"/>
      <c r="E47" s="26"/>
      <c r="F47" s="26"/>
    </row>
    <row r="48" spans="1:17" ht="15" customHeight="1" x14ac:dyDescent="0.2">
      <c r="A48" s="27" t="s">
        <v>106</v>
      </c>
      <c r="B48" s="26"/>
      <c r="C48" s="26"/>
      <c r="D48" s="26"/>
      <c r="E48" s="26"/>
      <c r="F48" s="26"/>
    </row>
    <row r="49" spans="1:17" s="7" customFormat="1" ht="12.75" customHeight="1" x14ac:dyDescent="0.2">
      <c r="A49" s="7" t="s">
        <v>51</v>
      </c>
      <c r="B49" s="21">
        <v>27955713.6617647</v>
      </c>
      <c r="C49" s="21">
        <v>41082101.216080397</v>
      </c>
      <c r="D49" s="21">
        <v>41351433.481818199</v>
      </c>
      <c r="E49" s="21">
        <v>37684741.793248899</v>
      </c>
      <c r="F49" s="21">
        <v>47305070.884000003</v>
      </c>
      <c r="G49" s="21">
        <v>46998151.279835403</v>
      </c>
      <c r="H49" s="21">
        <v>51929991.5040984</v>
      </c>
      <c r="I49" s="21">
        <v>57024336.914529897</v>
      </c>
      <c r="J49" s="21">
        <v>55703990.660944201</v>
      </c>
      <c r="K49" s="21">
        <v>61298903.313901298</v>
      </c>
      <c r="L49" s="21">
        <v>54984870.471111096</v>
      </c>
      <c r="M49" s="21">
        <v>78407049.584821403</v>
      </c>
      <c r="N49" s="21">
        <v>83978617.561946899</v>
      </c>
      <c r="O49" s="21">
        <v>88931719.275109202</v>
      </c>
      <c r="P49" s="21">
        <v>106442483.075949</v>
      </c>
      <c r="Q49" s="21">
        <v>99470998.348739505</v>
      </c>
    </row>
    <row r="50" spans="1:17" s="7" customFormat="1" ht="12.75" customHeight="1" x14ac:dyDescent="0.2">
      <c r="A50" s="7" t="s">
        <v>50</v>
      </c>
      <c r="B50" s="21">
        <v>37870805.049019597</v>
      </c>
      <c r="C50" s="21">
        <v>38335688.783919603</v>
      </c>
      <c r="D50" s="21">
        <v>39362317.481818199</v>
      </c>
      <c r="E50" s="21">
        <v>37282308.565400802</v>
      </c>
      <c r="F50" s="21">
        <v>37907870.100000001</v>
      </c>
      <c r="G50" s="21">
        <v>43583174.913580202</v>
      </c>
      <c r="H50" s="21">
        <v>44140991.721311502</v>
      </c>
      <c r="I50" s="21">
        <v>52884224.850427397</v>
      </c>
      <c r="J50" s="21">
        <v>57036973.858369097</v>
      </c>
      <c r="K50" s="21">
        <v>59630502.466367699</v>
      </c>
      <c r="L50" s="21">
        <v>62072040.186666697</v>
      </c>
      <c r="M50" s="21">
        <v>71252887.254464298</v>
      </c>
      <c r="N50" s="21">
        <v>69473413.579646006</v>
      </c>
      <c r="O50" s="21">
        <v>77928681.061135396</v>
      </c>
      <c r="P50" s="21">
        <v>87213655.510548502</v>
      </c>
      <c r="Q50" s="21">
        <v>95272984.470588207</v>
      </c>
    </row>
    <row r="51" spans="1:17" s="7" customFormat="1" ht="12.75" customHeight="1" x14ac:dyDescent="0.2">
      <c r="A51" s="7" t="s">
        <v>80</v>
      </c>
      <c r="B51" s="21">
        <v>11975444.5784314</v>
      </c>
      <c r="C51" s="21">
        <v>12710576.010050301</v>
      </c>
      <c r="D51" s="21">
        <v>12350657.9</v>
      </c>
      <c r="E51" s="21">
        <v>12409818.1265823</v>
      </c>
      <c r="F51" s="21">
        <v>10300586.704</v>
      </c>
      <c r="G51" s="21">
        <v>13940181.234567899</v>
      </c>
      <c r="H51" s="21">
        <v>9046121.5368852504</v>
      </c>
      <c r="I51" s="21">
        <v>15471854.974359</v>
      </c>
      <c r="J51" s="21">
        <v>14451650.781115901</v>
      </c>
      <c r="K51" s="21">
        <v>22737779.928251099</v>
      </c>
      <c r="L51" s="21">
        <v>22686129.9155556</v>
      </c>
      <c r="M51" s="21">
        <v>24013968.6875</v>
      </c>
      <c r="N51" s="21">
        <v>22334319.415929198</v>
      </c>
      <c r="O51" s="21">
        <v>21937312.903930102</v>
      </c>
      <c r="P51" s="21">
        <v>22272017.320675101</v>
      </c>
      <c r="Q51" s="21">
        <v>23755108.243697502</v>
      </c>
    </row>
    <row r="52" spans="1:17" s="19" customFormat="1" ht="12.75" customHeight="1" x14ac:dyDescent="0.2">
      <c r="A52" s="19" t="s">
        <v>81</v>
      </c>
      <c r="B52" s="22">
        <v>77801963.289215699</v>
      </c>
      <c r="C52" s="22">
        <v>92128366.010050297</v>
      </c>
      <c r="D52" s="22">
        <v>93064408.863636404</v>
      </c>
      <c r="E52" s="22">
        <v>87376868.4852321</v>
      </c>
      <c r="F52" s="22">
        <v>95513527.687999994</v>
      </c>
      <c r="G52" s="22">
        <v>104521507.427984</v>
      </c>
      <c r="H52" s="22">
        <v>105117104.76229499</v>
      </c>
      <c r="I52" s="22">
        <v>125380416.739316</v>
      </c>
      <c r="J52" s="22">
        <v>127192615.300429</v>
      </c>
      <c r="K52" s="22">
        <v>143667185.70852</v>
      </c>
      <c r="L52" s="22">
        <v>139743040.573333</v>
      </c>
      <c r="M52" s="22">
        <v>173673905.526786</v>
      </c>
      <c r="N52" s="22">
        <v>175786350.557522</v>
      </c>
      <c r="O52" s="22">
        <v>188797713.24017501</v>
      </c>
      <c r="P52" s="22">
        <v>215928155.90717301</v>
      </c>
      <c r="Q52" s="22">
        <v>218499091.063025</v>
      </c>
    </row>
    <row r="53" spans="1:17" s="7" customFormat="1" ht="12.75" customHeight="1" x14ac:dyDescent="0.2">
      <c r="A53" s="19" t="s">
        <v>34</v>
      </c>
      <c r="B53" s="22">
        <v>19179252.3529412</v>
      </c>
      <c r="C53" s="22">
        <v>19353214.527638201</v>
      </c>
      <c r="D53" s="22">
        <v>19724757.668181799</v>
      </c>
      <c r="E53" s="22">
        <v>23636699.054852299</v>
      </c>
      <c r="F53" s="22">
        <v>26843807.592</v>
      </c>
      <c r="G53" s="22">
        <v>23885586.271604899</v>
      </c>
      <c r="H53" s="22">
        <v>22611914.7540984</v>
      </c>
      <c r="I53" s="22">
        <v>23256951.829059798</v>
      </c>
      <c r="J53" s="22">
        <v>25365910.377682399</v>
      </c>
      <c r="K53" s="22">
        <v>36495113.511210799</v>
      </c>
      <c r="L53" s="22">
        <v>33920294.911111102</v>
      </c>
      <c r="M53" s="22">
        <v>39925509.379464298</v>
      </c>
      <c r="N53" s="22">
        <v>43446146.008849598</v>
      </c>
      <c r="O53" s="22">
        <v>46681168.903930098</v>
      </c>
      <c r="P53" s="22">
        <v>52920614.388185702</v>
      </c>
      <c r="Q53" s="22">
        <v>55471472.974789903</v>
      </c>
    </row>
    <row r="54" spans="1:17" s="19" customFormat="1" ht="12.75" customHeight="1" x14ac:dyDescent="0.2">
      <c r="A54" s="19" t="s">
        <v>35</v>
      </c>
      <c r="B54" s="22">
        <v>96981215.642156899</v>
      </c>
      <c r="C54" s="22">
        <v>111481580.537688</v>
      </c>
      <c r="D54" s="22">
        <v>112789166.531818</v>
      </c>
      <c r="E54" s="22">
        <v>111013567.540084</v>
      </c>
      <c r="F54" s="22">
        <v>122357335.28</v>
      </c>
      <c r="G54" s="22">
        <v>128407093.699588</v>
      </c>
      <c r="H54" s="22">
        <v>127729019.51639301</v>
      </c>
      <c r="I54" s="22">
        <v>148637368.568376</v>
      </c>
      <c r="J54" s="22">
        <v>152558525.678112</v>
      </c>
      <c r="K54" s="22">
        <v>180162299.219731</v>
      </c>
      <c r="L54" s="22">
        <v>173663335.48444399</v>
      </c>
      <c r="M54" s="22">
        <v>213599414.90625</v>
      </c>
      <c r="N54" s="22">
        <v>219232496.56637201</v>
      </c>
      <c r="O54" s="22">
        <v>235478882.14410499</v>
      </c>
      <c r="P54" s="22">
        <v>268848770.29535902</v>
      </c>
      <c r="Q54" s="22">
        <v>273970564.03781497</v>
      </c>
    </row>
    <row r="55" spans="1:17" s="7" customFormat="1" ht="11.25" customHeight="1" x14ac:dyDescent="0.2">
      <c r="A55" s="19"/>
      <c r="B55" s="21"/>
      <c r="C55" s="21"/>
      <c r="D55" s="21"/>
      <c r="E55" s="21"/>
      <c r="F55" s="21"/>
    </row>
    <row r="56" spans="1:17" s="7" customFormat="1" ht="12.75" customHeight="1" x14ac:dyDescent="0.2">
      <c r="A56" s="7" t="s">
        <v>44</v>
      </c>
      <c r="B56" s="21">
        <v>21279954.524509799</v>
      </c>
      <c r="C56" s="21">
        <v>23886049.9798995</v>
      </c>
      <c r="D56" s="21">
        <v>25018258.372727301</v>
      </c>
      <c r="E56" s="21">
        <v>27708873.054852299</v>
      </c>
      <c r="F56" s="21">
        <v>31535017.988000002</v>
      </c>
      <c r="G56" s="21">
        <v>38387121.057613201</v>
      </c>
      <c r="H56" s="21">
        <v>32067316.725409798</v>
      </c>
      <c r="I56" s="21">
        <v>38690871.440170899</v>
      </c>
      <c r="J56" s="21">
        <v>39850678.051502101</v>
      </c>
      <c r="K56" s="21">
        <v>51536673.6278027</v>
      </c>
      <c r="L56" s="21">
        <v>49664852.506666698</v>
      </c>
      <c r="M56" s="21">
        <v>61539670.696428597</v>
      </c>
      <c r="N56" s="21">
        <v>62892795.358407103</v>
      </c>
      <c r="O56" s="21">
        <v>77091669.344978198</v>
      </c>
      <c r="P56" s="21">
        <v>79308823.510548502</v>
      </c>
      <c r="Q56" s="21">
        <v>87261396.861344501</v>
      </c>
    </row>
    <row r="57" spans="1:17" s="7" customFormat="1" ht="12.75" customHeight="1" x14ac:dyDescent="0.2">
      <c r="A57" s="7" t="s">
        <v>36</v>
      </c>
      <c r="B57" s="21">
        <v>63594021.112745099</v>
      </c>
      <c r="C57" s="21">
        <v>73536721.3115578</v>
      </c>
      <c r="D57" s="21">
        <v>74935120.340909094</v>
      </c>
      <c r="E57" s="21">
        <v>69025501.316455707</v>
      </c>
      <c r="F57" s="21">
        <v>74219163.731999993</v>
      </c>
      <c r="G57" s="21">
        <v>76986429.790123507</v>
      </c>
      <c r="H57" s="21">
        <v>81518332.631147504</v>
      </c>
      <c r="I57" s="21">
        <v>95706790.837606803</v>
      </c>
      <c r="J57" s="21">
        <v>96093531.120171696</v>
      </c>
      <c r="K57" s="40">
        <v>106040347.443946</v>
      </c>
      <c r="L57" s="40">
        <v>103045707.884444</v>
      </c>
      <c r="M57" s="40">
        <v>128140255.232143</v>
      </c>
      <c r="N57" s="40">
        <v>132629766.809735</v>
      </c>
      <c r="O57" s="40">
        <v>135891877.13100401</v>
      </c>
      <c r="P57" s="40">
        <v>159791950.49789</v>
      </c>
      <c r="Q57" s="40">
        <v>152108980.63865501</v>
      </c>
    </row>
    <row r="58" spans="1:17" s="7" customFormat="1" ht="12.75" customHeight="1" x14ac:dyDescent="0.2">
      <c r="A58" s="7" t="s">
        <v>37</v>
      </c>
      <c r="B58" s="21">
        <v>12107240.004902</v>
      </c>
      <c r="C58" s="21">
        <v>14058809.2462312</v>
      </c>
      <c r="D58" s="21">
        <v>12835787.8181818</v>
      </c>
      <c r="E58" s="21">
        <v>14279193.1687764</v>
      </c>
      <c r="F58" s="21">
        <v>16603153.560000001</v>
      </c>
      <c r="G58" s="21">
        <v>13033542.851851899</v>
      </c>
      <c r="H58" s="21">
        <v>14143370.1598361</v>
      </c>
      <c r="I58" s="21">
        <v>14239706.290598299</v>
      </c>
      <c r="J58" s="21">
        <v>16614316.506437801</v>
      </c>
      <c r="K58" s="21">
        <v>22585278.147982098</v>
      </c>
      <c r="L58" s="21">
        <v>20952775.0933333</v>
      </c>
      <c r="M58" s="21">
        <v>23919488.977678601</v>
      </c>
      <c r="N58" s="21">
        <v>23709934.398230098</v>
      </c>
      <c r="O58" s="21">
        <v>22495335.668122299</v>
      </c>
      <c r="P58" s="21">
        <v>29747996.286919799</v>
      </c>
      <c r="Q58" s="21">
        <v>34600186.537815101</v>
      </c>
    </row>
    <row r="59" spans="1:17" s="19" customFormat="1" ht="12.75" customHeight="1" x14ac:dyDescent="0.2">
      <c r="A59" s="19" t="s">
        <v>38</v>
      </c>
      <c r="B59" s="22">
        <f t="shared" ref="B59:G59" si="24">SUM(B56:B58)</f>
        <v>96981215.642156899</v>
      </c>
      <c r="C59" s="22">
        <f t="shared" si="24"/>
        <v>111481580.53768849</v>
      </c>
      <c r="D59" s="22">
        <f t="shared" si="24"/>
        <v>112789166.5318182</v>
      </c>
      <c r="E59" s="22">
        <f t="shared" si="24"/>
        <v>111013567.54008439</v>
      </c>
      <c r="F59" s="22">
        <f t="shared" si="24"/>
        <v>122357335.28</v>
      </c>
      <c r="G59" s="22">
        <f t="shared" si="24"/>
        <v>128407093.69958861</v>
      </c>
      <c r="H59" s="22">
        <f t="shared" ref="H59:I59" si="25">SUM(H56:H58)</f>
        <v>127729019.51639341</v>
      </c>
      <c r="I59" s="22">
        <f t="shared" si="25"/>
        <v>148637368.568376</v>
      </c>
      <c r="J59" s="22">
        <f t="shared" ref="J59:K59" si="26">SUM(J56:J58)</f>
        <v>152558525.67811161</v>
      </c>
      <c r="K59" s="22">
        <f t="shared" si="26"/>
        <v>180162299.21973079</v>
      </c>
      <c r="L59" s="22">
        <f t="shared" ref="L59:M59" si="27">SUM(L56:L58)</f>
        <v>173663335.48444399</v>
      </c>
      <c r="M59" s="22">
        <f t="shared" si="27"/>
        <v>213599414.90625018</v>
      </c>
      <c r="N59" s="22">
        <f t="shared" ref="N59:O59" si="28">SUM(N56:N58)</f>
        <v>219232496.56637222</v>
      </c>
      <c r="O59" s="22">
        <f t="shared" si="28"/>
        <v>235478882.14410448</v>
      </c>
      <c r="P59" s="22">
        <f t="shared" ref="P59:Q59" si="29">SUM(P56:P58)</f>
        <v>268848770.2953583</v>
      </c>
      <c r="Q59" s="22">
        <f t="shared" si="29"/>
        <v>273970564.03781462</v>
      </c>
    </row>
    <row r="60" spans="1:17" s="14" customFormat="1" ht="11.25" customHeight="1" x14ac:dyDescent="0.2">
      <c r="B60" s="28"/>
      <c r="C60" s="28"/>
      <c r="D60" s="28"/>
      <c r="E60" s="28"/>
      <c r="F60" s="28"/>
    </row>
    <row r="61" spans="1:17" s="14" customFormat="1" ht="11.25" customHeight="1" x14ac:dyDescent="0.2">
      <c r="B61" s="28"/>
      <c r="C61" s="28"/>
      <c r="D61" s="28"/>
      <c r="E61" s="28"/>
      <c r="F61" s="28"/>
    </row>
    <row r="62" spans="1:17" ht="15" customHeight="1" x14ac:dyDescent="0.2">
      <c r="A62" s="29" t="s">
        <v>90</v>
      </c>
      <c r="B62" s="30"/>
      <c r="C62" s="30"/>
      <c r="D62" s="30"/>
      <c r="E62" s="30"/>
      <c r="F62" s="30"/>
    </row>
    <row r="63" spans="1:17" s="19" customFormat="1" ht="12.75" customHeight="1" x14ac:dyDescent="0.2">
      <c r="A63" s="31" t="s">
        <v>40</v>
      </c>
      <c r="B63" s="31">
        <f>(B45+B42)*100/B59</f>
        <v>7.7538963715727478</v>
      </c>
      <c r="C63" s="31">
        <f t="shared" ref="C63:D63" si="30">(C45+C42)*100/C59</f>
        <v>6.5048125522130729</v>
      </c>
      <c r="D63" s="31">
        <f t="shared" si="30"/>
        <v>6.9025860238609358</v>
      </c>
      <c r="E63" s="31">
        <f t="shared" ref="E63:F63" si="31">(E45+E42)*100/E59</f>
        <v>8.2199270181751558</v>
      </c>
      <c r="F63" s="31">
        <f t="shared" si="31"/>
        <v>10.171680417458669</v>
      </c>
      <c r="G63" s="31">
        <f t="shared" ref="G63:H63" si="32">(G45+G42)*100/G59</f>
        <v>5.8832313202130146</v>
      </c>
      <c r="H63" s="31">
        <f t="shared" si="32"/>
        <v>4.3792271536381921</v>
      </c>
      <c r="I63" s="31">
        <f t="shared" ref="I63:J63" si="33">(I45+I42)*100/I59</f>
        <v>5.0131754600070586</v>
      </c>
      <c r="J63" s="31">
        <f t="shared" si="33"/>
        <v>7.6060693917974564</v>
      </c>
      <c r="K63" s="31">
        <f t="shared" ref="K63:L63" si="34">(K45+K42)*100/K59</f>
        <v>9.0958206366704193</v>
      </c>
      <c r="L63" s="31">
        <f t="shared" si="34"/>
        <v>8.3493887421741082</v>
      </c>
      <c r="M63" s="31">
        <f t="shared" ref="M63:N63" si="35">(M45+M42)*100/M59</f>
        <v>7.2315449369965181</v>
      </c>
      <c r="N63" s="31">
        <f t="shared" si="35"/>
        <v>8.0825207826708265</v>
      </c>
      <c r="O63" s="31">
        <f t="shared" ref="O63:P63" si="36">(O45+O42)*100/O59</f>
        <v>7.6290182691927724</v>
      </c>
      <c r="P63" s="31">
        <f t="shared" si="36"/>
        <v>6.2657921213490946</v>
      </c>
      <c r="Q63" s="31">
        <f t="shared" ref="Q63" si="37">(Q45+Q42)*100/Q59</f>
        <v>7.0711416029860512</v>
      </c>
    </row>
    <row r="64" spans="1:17" s="19" customFormat="1" ht="12.75" customHeight="1" x14ac:dyDescent="0.2">
      <c r="A64" s="31" t="s">
        <v>49</v>
      </c>
      <c r="B64" s="31">
        <f t="shared" ref="B64:G64" si="38">(B38/B14)*100</f>
        <v>15.61282052129955</v>
      </c>
      <c r="C64" s="31">
        <f t="shared" si="38"/>
        <v>14.63820551992527</v>
      </c>
      <c r="D64" s="31">
        <f t="shared" si="38"/>
        <v>15.081686928084432</v>
      </c>
      <c r="E64" s="31">
        <f t="shared" si="38"/>
        <v>20.048141072543302</v>
      </c>
      <c r="F64" s="31">
        <f t="shared" si="38"/>
        <v>25.371854156905428</v>
      </c>
      <c r="G64" s="31">
        <f t="shared" si="38"/>
        <v>15.775934084376194</v>
      </c>
      <c r="H64" s="31">
        <f t="shared" ref="H64:I64" si="39">(H38/H14)*100</f>
        <v>13.065123865499034</v>
      </c>
      <c r="I64" s="31">
        <f t="shared" si="39"/>
        <v>15.093187065658334</v>
      </c>
      <c r="J64" s="31">
        <f t="shared" ref="J64:K64" si="40">(J38/J14)*100</f>
        <v>20.587322193751387</v>
      </c>
      <c r="K64" s="31">
        <f t="shared" si="40"/>
        <v>25.235438243732133</v>
      </c>
      <c r="L64" s="31">
        <f t="shared" ref="L64:M64" si="41">(L38/L14)*100</f>
        <v>21.420379940598032</v>
      </c>
      <c r="M64" s="31">
        <f t="shared" si="41"/>
        <v>21.738984670062578</v>
      </c>
      <c r="N64" s="31">
        <f t="shared" ref="N64:O64" si="42">(N38/N14)*100</f>
        <v>23.31396975909875</v>
      </c>
      <c r="O64" s="31">
        <f t="shared" si="42"/>
        <v>23.428243844907133</v>
      </c>
      <c r="P64" s="31">
        <f t="shared" ref="P64" si="43">(P38/P14)*100</f>
        <v>20.659101849240937</v>
      </c>
      <c r="Q64" s="31">
        <f t="shared" ref="Q64" si="44">(Q38/Q14)*100</f>
        <v>19.395291836914321</v>
      </c>
    </row>
    <row r="65" spans="1:17" s="19" customFormat="1" ht="12.75" customHeight="1" x14ac:dyDescent="0.2">
      <c r="A65" s="31" t="s">
        <v>91</v>
      </c>
      <c r="B65" s="32">
        <f>IF(B56&gt;0,(B45/B56)*100," ")</f>
        <v>19.129670192473636</v>
      </c>
      <c r="C65" s="32">
        <f t="shared" ref="C65:D65" si="45">IF(C56&gt;0,(C45/C56)*100," ")</f>
        <v>-2.5346950127687418</v>
      </c>
      <c r="D65" s="32">
        <f t="shared" si="45"/>
        <v>16.099611255513562</v>
      </c>
      <c r="E65" s="32">
        <f t="shared" ref="E65:F65" si="46">IF(E56&gt;0,(E45/E56)*100," ")</f>
        <v>18.922719332906375</v>
      </c>
      <c r="F65" s="32">
        <f t="shared" si="46"/>
        <v>26.683537263882428</v>
      </c>
      <c r="G65" s="32">
        <f t="shared" ref="G65:H65" si="47">IF(G56&gt;0,(G45/G56)*100," ")</f>
        <v>9.8353645286380846</v>
      </c>
      <c r="H65" s="32">
        <f t="shared" si="47"/>
        <v>3.7512037301031578</v>
      </c>
      <c r="I65" s="32">
        <f t="shared" ref="I65:J65" si="48">IF(I56&gt;0,(I45/I56)*100," ")</f>
        <v>6.1750515274842259</v>
      </c>
      <c r="J65" s="32">
        <f t="shared" si="48"/>
        <v>14.988707868455208</v>
      </c>
      <c r="K65" s="32">
        <f t="shared" ref="K65:L65" si="49">IF(K56&gt;0,(K45/K56)*100," ")</f>
        <v>24.219386447262579</v>
      </c>
      <c r="L65" s="32">
        <f t="shared" si="49"/>
        <v>20.260689479176321</v>
      </c>
      <c r="M65" s="32">
        <f t="shared" ref="M65:N65" si="50">IF(M56&gt;0,(M45/M56)*100," ")</f>
        <v>18.123720466226658</v>
      </c>
      <c r="N65" s="32">
        <f t="shared" si="50"/>
        <v>21.157245632486166</v>
      </c>
      <c r="O65" s="32">
        <f t="shared" ref="O65:P65" si="51">IF(O56&gt;0,(O45/O56)*100," ")</f>
        <v>17.770091587465014</v>
      </c>
      <c r="P65" s="32">
        <f t="shared" si="51"/>
        <v>15.923693255783755</v>
      </c>
      <c r="Q65" s="32">
        <f t="shared" ref="Q65" si="52">IF(Q56&gt;0,(Q45/Q56)*100," ")</f>
        <v>15.666807937194417</v>
      </c>
    </row>
    <row r="66" spans="1:17" s="19" customFormat="1" ht="12.75" customHeight="1" x14ac:dyDescent="0.2">
      <c r="A66" s="31" t="s">
        <v>92</v>
      </c>
      <c r="B66" s="31">
        <f>(B53/B58)*100</f>
        <v>158.41143270618136</v>
      </c>
      <c r="C66" s="31">
        <f t="shared" ref="C66:D66" si="53">(C53/C58)*100</f>
        <v>137.65898796035157</v>
      </c>
      <c r="D66" s="31">
        <f t="shared" si="53"/>
        <v>153.6700196947929</v>
      </c>
      <c r="E66" s="31">
        <f t="shared" ref="E66:F66" si="54">(E53/E58)*100</f>
        <v>165.53245533884569</v>
      </c>
      <c r="F66" s="31">
        <f t="shared" si="54"/>
        <v>161.67896957040492</v>
      </c>
      <c r="G66" s="31">
        <f t="shared" ref="G66:H66" si="55">(G53/G58)*100</f>
        <v>183.26242176133303</v>
      </c>
      <c r="H66" s="31">
        <f t="shared" si="55"/>
        <v>159.87642618808781</v>
      </c>
      <c r="I66" s="31">
        <f t="shared" ref="I66:J66" si="56">(I53/I58)*100</f>
        <v>163.32465961334535</v>
      </c>
      <c r="J66" s="31">
        <f t="shared" si="56"/>
        <v>152.67501595899827</v>
      </c>
      <c r="K66" s="31">
        <f t="shared" ref="K66:L66" si="57">(K53/K58)*100</f>
        <v>161.5880631271813</v>
      </c>
      <c r="L66" s="31">
        <f t="shared" si="57"/>
        <v>161.88927127797871</v>
      </c>
      <c r="M66" s="31">
        <f t="shared" ref="M66:N66" si="58">(M53/M58)*100</f>
        <v>166.91623059640756</v>
      </c>
      <c r="N66" s="31">
        <f t="shared" si="58"/>
        <v>183.2402624112396</v>
      </c>
      <c r="O66" s="31">
        <f t="shared" ref="O66:P66" si="59">(O53/O58)*100</f>
        <v>207.5148803850972</v>
      </c>
      <c r="P66" s="31">
        <f t="shared" si="59"/>
        <v>177.89639973652584</v>
      </c>
      <c r="Q66" s="31">
        <f t="shared" ref="Q66" si="60">(Q53/Q58)*100</f>
        <v>160.32131189282529</v>
      </c>
    </row>
    <row r="67" spans="1:17" s="19" customFormat="1" ht="12.75" customHeight="1" x14ac:dyDescent="0.2">
      <c r="A67" s="31" t="s">
        <v>93</v>
      </c>
      <c r="B67" s="31">
        <f>(B56/B$59)*100</f>
        <v>21.942346653014717</v>
      </c>
      <c r="C67" s="31">
        <f t="shared" ref="C67:D67" si="61">(C56/C$59)*100</f>
        <v>21.426005860963159</v>
      </c>
      <c r="D67" s="31">
        <f t="shared" si="61"/>
        <v>22.181437403981143</v>
      </c>
      <c r="E67" s="31">
        <f t="shared" ref="E67:F67" si="62">(E56/E$59)*100</f>
        <v>24.959897847483621</v>
      </c>
      <c r="F67" s="31">
        <f t="shared" si="62"/>
        <v>25.772887188034883</v>
      </c>
      <c r="G67" s="31">
        <f t="shared" ref="G67:H67" si="63">(G56/G$59)*100</f>
        <v>29.894860129317131</v>
      </c>
      <c r="H67" s="31">
        <f t="shared" si="63"/>
        <v>25.105740924672261</v>
      </c>
      <c r="I67" s="31">
        <f t="shared" ref="I67:J67" si="64">(I56/I$59)*100</f>
        <v>26.030379717313391</v>
      </c>
      <c r="J67" s="31">
        <f t="shared" si="64"/>
        <v>26.121567362013181</v>
      </c>
      <c r="K67" s="31">
        <f t="shared" ref="K67:L67" si="65">(K56/K$59)*100</f>
        <v>28.605692673219707</v>
      </c>
      <c r="L67" s="31">
        <f t="shared" si="65"/>
        <v>28.598352305121686</v>
      </c>
      <c r="M67" s="31">
        <f t="shared" ref="M67:N67" si="66">(M56/M$59)*100</f>
        <v>28.810786173472742</v>
      </c>
      <c r="N67" s="31">
        <f t="shared" si="66"/>
        <v>28.687715709776825</v>
      </c>
      <c r="O67" s="31">
        <f t="shared" ref="O67:P67" si="67">(O56/O$59)*100</f>
        <v>32.738251788455877</v>
      </c>
      <c r="P67" s="31">
        <f t="shared" si="67"/>
        <v>29.499418362010555</v>
      </c>
      <c r="Q67" s="31">
        <f t="shared" ref="Q67" si="68">(Q56/Q$59)*100</f>
        <v>31.850646863398179</v>
      </c>
    </row>
    <row r="68" spans="1:17" s="19" customFormat="1" ht="12.75" customHeight="1" x14ac:dyDescent="0.2">
      <c r="A68" s="31" t="s">
        <v>94</v>
      </c>
      <c r="B68" s="31">
        <f t="shared" ref="B68:D69" si="69">(B57/B$59)*100</f>
        <v>65.573545033087129</v>
      </c>
      <c r="C68" s="31">
        <f t="shared" si="69"/>
        <v>65.963113329468186</v>
      </c>
      <c r="D68" s="31">
        <f t="shared" si="69"/>
        <v>66.438225092983245</v>
      </c>
      <c r="E68" s="31">
        <f t="shared" ref="E68:F68" si="70">(E57/E$59)*100</f>
        <v>62.177536355213711</v>
      </c>
      <c r="F68" s="31">
        <f t="shared" si="70"/>
        <v>60.657715013291515</v>
      </c>
      <c r="G68" s="31">
        <f t="shared" ref="G68:H68" si="71">(G57/G$59)*100</f>
        <v>59.954966327822248</v>
      </c>
      <c r="H68" s="31">
        <f t="shared" si="71"/>
        <v>63.821309315448879</v>
      </c>
      <c r="I68" s="31">
        <f t="shared" ref="I68:J68" si="72">(I57/I$59)*100</f>
        <v>64.389454522386728</v>
      </c>
      <c r="J68" s="31">
        <f t="shared" si="72"/>
        <v>62.987978346698682</v>
      </c>
      <c r="K68" s="31">
        <f t="shared" ref="K68:P68" si="73">(K57/K$59)*100</f>
        <v>58.85823388311465</v>
      </c>
      <c r="L68" s="31">
        <f t="shared" si="73"/>
        <v>59.336478593476272</v>
      </c>
      <c r="M68" s="31">
        <f t="shared" si="73"/>
        <v>59.990920522129883</v>
      </c>
      <c r="N68" s="31">
        <f t="shared" si="73"/>
        <v>60.497311706515909</v>
      </c>
      <c r="O68" s="31">
        <f t="shared" si="73"/>
        <v>57.708732050054124</v>
      </c>
      <c r="P68" s="31">
        <f t="shared" si="73"/>
        <v>59.435626327151112</v>
      </c>
      <c r="Q68" s="31">
        <f t="shared" ref="Q68" si="74">(Q57/Q$59)*100</f>
        <v>55.52019107339585</v>
      </c>
    </row>
    <row r="69" spans="1:17" s="19" customFormat="1" ht="12.75" customHeight="1" x14ac:dyDescent="0.2">
      <c r="A69" s="31" t="s">
        <v>95</v>
      </c>
      <c r="B69" s="31">
        <f t="shared" si="69"/>
        <v>12.484108313898147</v>
      </c>
      <c r="C69" s="31">
        <f t="shared" si="69"/>
        <v>12.61088080956867</v>
      </c>
      <c r="D69" s="31">
        <f t="shared" si="69"/>
        <v>11.380337503035614</v>
      </c>
      <c r="E69" s="31">
        <f t="shared" ref="E69:F69" si="75">(E58/E$59)*100</f>
        <v>12.862565797302675</v>
      </c>
      <c r="F69" s="31">
        <f t="shared" si="75"/>
        <v>13.569397798673604</v>
      </c>
      <c r="G69" s="31">
        <f t="shared" ref="G69:H69" si="76">(G58/G$59)*100</f>
        <v>10.150173542860626</v>
      </c>
      <c r="H69" s="31">
        <f t="shared" si="76"/>
        <v>11.072949759878856</v>
      </c>
      <c r="I69" s="31">
        <f t="shared" ref="I69:J69" si="77">(I58/I$59)*100</f>
        <v>9.5801657602998826</v>
      </c>
      <c r="J69" s="31">
        <f t="shared" si="77"/>
        <v>10.890454291288124</v>
      </c>
      <c r="K69" s="31">
        <f t="shared" ref="K69:L69" si="78">(K58/K$59)*100</f>
        <v>12.536073443665638</v>
      </c>
      <c r="L69" s="31">
        <f t="shared" si="78"/>
        <v>12.065169101402038</v>
      </c>
      <c r="M69" s="31">
        <f t="shared" ref="M69:N69" si="79">(M58/M$59)*100</f>
        <v>11.198293304397383</v>
      </c>
      <c r="N69" s="31">
        <f t="shared" si="79"/>
        <v>10.814972583707252</v>
      </c>
      <c r="O69" s="31">
        <f t="shared" ref="O69:P69" si="80">(O58/O$59)*100</f>
        <v>9.5530161614900031</v>
      </c>
      <c r="P69" s="31">
        <f t="shared" si="80"/>
        <v>11.064955310838332</v>
      </c>
      <c r="Q69" s="31">
        <f t="shared" ref="Q69" si="81">(Q58/Q$59)*100</f>
        <v>12.629162063205971</v>
      </c>
    </row>
    <row r="70" spans="1:17" s="19" customFormat="1" ht="12.75" customHeight="1" x14ac:dyDescent="0.2">
      <c r="A70" s="31" t="s">
        <v>96</v>
      </c>
      <c r="B70" s="31">
        <f>(B52/(B56+B57))*100</f>
        <v>91.667631573823698</v>
      </c>
      <c r="C70" s="31">
        <f t="shared" ref="C70:D70" si="82">(C52/(C56+C57))*100</f>
        <v>94.565536156256684</v>
      </c>
      <c r="D70" s="31">
        <f t="shared" si="82"/>
        <v>93.107816925592175</v>
      </c>
      <c r="E70" s="31">
        <f t="shared" ref="E70:F70" si="83">(E52/(E56+E57))*100</f>
        <v>90.326596985929967</v>
      </c>
      <c r="F70" s="31">
        <f t="shared" si="83"/>
        <v>90.316549317062794</v>
      </c>
      <c r="G70" s="31">
        <f t="shared" ref="G70:H70" si="84">(G52/(G56+G57))*100</f>
        <v>90.593993735986672</v>
      </c>
      <c r="H70" s="31">
        <f t="shared" si="84"/>
        <v>92.544353408872396</v>
      </c>
      <c r="I70" s="31">
        <f t="shared" ref="I70:J70" si="85">(I52/(I56+I57))*100</f>
        <v>93.290623225406605</v>
      </c>
      <c r="J70" s="31">
        <f t="shared" si="85"/>
        <v>93.56236361624417</v>
      </c>
      <c r="K70" s="31">
        <f t="shared" ref="K70:P70" si="86">(K52/(K56+K57))*100</f>
        <v>91.172675261518478</v>
      </c>
      <c r="L70" s="31">
        <f t="shared" si="86"/>
        <v>91.508432825754639</v>
      </c>
      <c r="M70" s="31">
        <f t="shared" si="86"/>
        <v>91.561563342336484</v>
      </c>
      <c r="N70" s="31">
        <f t="shared" si="86"/>
        <v>89.905916027405723</v>
      </c>
      <c r="O70" s="31">
        <f t="shared" si="86"/>
        <v>88.644271524263218</v>
      </c>
      <c r="P70" s="31">
        <f t="shared" si="86"/>
        <v>90.308430327185945</v>
      </c>
      <c r="Q70" s="31">
        <f t="shared" ref="Q70" si="87">(Q52/(Q56+Q57))*100</f>
        <v>91.280756351326488</v>
      </c>
    </row>
    <row r="71" spans="1:17" s="7" customFormat="1" ht="12" x14ac:dyDescent="0.2"/>
    <row r="72" spans="1:17" s="7" customFormat="1" ht="12.75" customHeight="1" x14ac:dyDescent="0.2">
      <c r="A72" s="19" t="s">
        <v>45</v>
      </c>
      <c r="B72" s="33">
        <v>260.45098039215702</v>
      </c>
      <c r="C72" s="33">
        <v>256.41206030150801</v>
      </c>
      <c r="D72" s="33">
        <v>250.19545454545499</v>
      </c>
      <c r="E72" s="33">
        <v>247.35443037974699</v>
      </c>
      <c r="F72" s="33">
        <v>223.83600000000001</v>
      </c>
      <c r="G72" s="33">
        <v>225</v>
      </c>
      <c r="H72" s="33">
        <v>221.893442622951</v>
      </c>
      <c r="I72" s="33">
        <v>216.79914529914501</v>
      </c>
      <c r="J72" s="33">
        <v>234</v>
      </c>
      <c r="K72" s="33">
        <v>216</v>
      </c>
      <c r="L72" s="33">
        <v>234.057777777778</v>
      </c>
      <c r="M72" s="33">
        <v>245.53571428571399</v>
      </c>
      <c r="N72" s="33">
        <v>217.74336283185801</v>
      </c>
      <c r="O72" s="33">
        <v>211.70742358078601</v>
      </c>
      <c r="P72" s="33">
        <v>238.06751054852299</v>
      </c>
      <c r="Q72" s="33">
        <v>226.5</v>
      </c>
    </row>
    <row r="73" spans="1:17" s="7" customFormat="1" ht="12" x14ac:dyDescent="0.2"/>
    <row r="74" spans="1:17" s="19" customFormat="1" ht="12.75" customHeight="1" x14ac:dyDescent="0.2">
      <c r="A74" s="19" t="s">
        <v>8</v>
      </c>
      <c r="B74" s="19">
        <v>151</v>
      </c>
      <c r="C74" s="19">
        <v>158</v>
      </c>
      <c r="D74" s="41">
        <v>138</v>
      </c>
      <c r="E74" s="41">
        <v>146</v>
      </c>
      <c r="F74" s="41">
        <v>141</v>
      </c>
      <c r="G74" s="41">
        <v>141</v>
      </c>
      <c r="H74" s="41">
        <v>138</v>
      </c>
      <c r="I74" s="41">
        <v>146</v>
      </c>
      <c r="J74" s="41">
        <v>138</v>
      </c>
      <c r="K74" s="41">
        <v>147</v>
      </c>
      <c r="L74" s="41">
        <v>141</v>
      </c>
      <c r="M74" s="41">
        <v>144</v>
      </c>
      <c r="N74" s="41">
        <v>144</v>
      </c>
      <c r="O74" s="41">
        <v>140</v>
      </c>
      <c r="P74" s="41">
        <v>145</v>
      </c>
      <c r="Q74" s="41">
        <v>139</v>
      </c>
    </row>
    <row r="75" spans="1:17" s="19" customFormat="1" ht="12.75" customHeight="1" x14ac:dyDescent="0.2">
      <c r="A75" s="19" t="s">
        <v>46</v>
      </c>
      <c r="B75" s="19">
        <v>204</v>
      </c>
      <c r="C75" s="19">
        <v>199</v>
      </c>
      <c r="D75" s="41">
        <v>220</v>
      </c>
      <c r="E75" s="41">
        <v>237</v>
      </c>
      <c r="F75" s="41">
        <v>250</v>
      </c>
      <c r="G75" s="41">
        <v>243</v>
      </c>
      <c r="H75" s="41">
        <v>244</v>
      </c>
      <c r="I75" s="41">
        <v>234</v>
      </c>
      <c r="J75" s="41">
        <v>233</v>
      </c>
      <c r="K75" s="41">
        <v>223</v>
      </c>
      <c r="L75" s="41">
        <v>225</v>
      </c>
      <c r="M75" s="41">
        <v>224</v>
      </c>
      <c r="N75" s="41">
        <v>226</v>
      </c>
      <c r="O75" s="41">
        <v>229</v>
      </c>
      <c r="P75" s="41">
        <v>237</v>
      </c>
      <c r="Q75" s="41">
        <v>238</v>
      </c>
    </row>
    <row r="76" spans="1:17" ht="12.75" customHeight="1" x14ac:dyDescent="0.2">
      <c r="A76" s="34"/>
      <c r="B76" s="34"/>
      <c r="C76" s="34"/>
      <c r="D76" s="34"/>
      <c r="E76" s="34"/>
      <c r="F76" s="34"/>
      <c r="G76" s="34"/>
      <c r="H76" s="34"/>
      <c r="I76" s="34"/>
      <c r="J76" s="34"/>
      <c r="K76" s="34"/>
      <c r="L76" s="34"/>
      <c r="M76" s="34"/>
      <c r="N76" s="34"/>
      <c r="O76" s="34"/>
      <c r="P76" s="34"/>
      <c r="Q76" s="34"/>
    </row>
  </sheetData>
  <phoneticPr fontId="2" type="noConversion"/>
  <pageMargins left="0.78740157480314965" right="0.78740157480314965" top="0.98425196850393704" bottom="0.98425196850393704" header="0.51181102362204722" footer="0.51181102362204722"/>
  <pageSetup paperSize="9" scale="47" orientation="landscape" horizontalDpi="4294967292" verticalDpi="300" r:id="rId1"/>
  <headerFooter alignWithMargins="0">
    <oddHeader>&amp;A</oddHeader>
    <oddFooter>Side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0"/>
  <sheetViews>
    <sheetView workbookViewId="0"/>
  </sheetViews>
  <sheetFormatPr baseColWidth="10" defaultColWidth="11.42578125" defaultRowHeight="12.75" x14ac:dyDescent="0.2"/>
  <cols>
    <col min="1" max="1" width="13" style="43" customWidth="1"/>
    <col min="2" max="2" width="34" style="43" customWidth="1"/>
    <col min="3" max="10" width="13.42578125" style="43" customWidth="1"/>
    <col min="11" max="16384" width="11.42578125" style="43"/>
  </cols>
  <sheetData>
    <row r="1" spans="1:11" ht="20.25" x14ac:dyDescent="0.3">
      <c r="A1" s="42" t="s">
        <v>74</v>
      </c>
    </row>
    <row r="2" spans="1:11" ht="18" x14ac:dyDescent="0.25">
      <c r="A2" s="44"/>
      <c r="K2" s="14"/>
    </row>
    <row r="3" spans="1:11" x14ac:dyDescent="0.2">
      <c r="A3" s="43" t="s">
        <v>47</v>
      </c>
    </row>
    <row r="4" spans="1:11" x14ac:dyDescent="0.2">
      <c r="A4" s="43" t="s">
        <v>67</v>
      </c>
    </row>
    <row r="5" spans="1:11" x14ac:dyDescent="0.2">
      <c r="A5" s="43" t="s">
        <v>141</v>
      </c>
    </row>
    <row r="7" spans="1:11" x14ac:dyDescent="0.2">
      <c r="A7" s="43" t="s">
        <v>16</v>
      </c>
      <c r="B7" s="43" t="s">
        <v>129</v>
      </c>
    </row>
    <row r="9" spans="1:11" ht="14.25" x14ac:dyDescent="0.2">
      <c r="A9" s="45" t="s">
        <v>17</v>
      </c>
    </row>
    <row r="10" spans="1:11" ht="13.5" thickBot="1" x14ac:dyDescent="0.25">
      <c r="A10" s="46"/>
    </row>
    <row r="11" spans="1:11" ht="135.75" customHeight="1" x14ac:dyDescent="0.2">
      <c r="A11" s="47">
        <v>1998</v>
      </c>
      <c r="B11" s="48" t="s">
        <v>68</v>
      </c>
      <c r="C11" s="84" t="s">
        <v>121</v>
      </c>
      <c r="D11" s="84"/>
      <c r="E11" s="84"/>
      <c r="F11" s="84"/>
      <c r="G11" s="84"/>
      <c r="H11" s="84"/>
      <c r="I11" s="84"/>
      <c r="J11" s="85"/>
    </row>
    <row r="12" spans="1:11" ht="45" customHeight="1" x14ac:dyDescent="0.2">
      <c r="A12" s="49" t="s">
        <v>69</v>
      </c>
      <c r="B12" s="50" t="s">
        <v>70</v>
      </c>
      <c r="C12" s="86" t="s">
        <v>71</v>
      </c>
      <c r="D12" s="86"/>
      <c r="E12" s="86"/>
      <c r="F12" s="86"/>
      <c r="G12" s="86"/>
      <c r="H12" s="86"/>
      <c r="I12" s="86"/>
      <c r="J12" s="87"/>
    </row>
    <row r="13" spans="1:11" ht="56.25" customHeight="1" x14ac:dyDescent="0.2">
      <c r="A13" s="51">
        <v>2002</v>
      </c>
      <c r="B13" s="50" t="s">
        <v>70</v>
      </c>
      <c r="C13" s="86" t="s">
        <v>72</v>
      </c>
      <c r="D13" s="86"/>
      <c r="E13" s="86"/>
      <c r="F13" s="86"/>
      <c r="G13" s="86"/>
      <c r="H13" s="86"/>
      <c r="I13" s="86"/>
      <c r="J13" s="87"/>
      <c r="K13" s="52"/>
    </row>
    <row r="14" spans="1:11" ht="120.75" customHeight="1" x14ac:dyDescent="0.2">
      <c r="A14" s="51">
        <v>2003</v>
      </c>
      <c r="B14" s="53" t="s">
        <v>122</v>
      </c>
      <c r="C14" s="86" t="s">
        <v>131</v>
      </c>
      <c r="D14" s="86"/>
      <c r="E14" s="86"/>
      <c r="F14" s="86"/>
      <c r="G14" s="86"/>
      <c r="H14" s="86"/>
      <c r="I14" s="86"/>
      <c r="J14" s="87"/>
      <c r="K14" s="52"/>
    </row>
    <row r="15" spans="1:11" ht="367.5" customHeight="1" x14ac:dyDescent="0.2">
      <c r="A15" s="54">
        <v>2008</v>
      </c>
      <c r="B15" s="53" t="s">
        <v>73</v>
      </c>
      <c r="C15" s="86" t="s">
        <v>123</v>
      </c>
      <c r="D15" s="86"/>
      <c r="E15" s="86"/>
      <c r="F15" s="86"/>
      <c r="G15" s="86"/>
      <c r="H15" s="86"/>
      <c r="I15" s="86"/>
      <c r="J15" s="87"/>
    </row>
    <row r="16" spans="1:11" s="55" customFormat="1" ht="207" customHeight="1" x14ac:dyDescent="0.2">
      <c r="A16" s="54">
        <v>2009</v>
      </c>
      <c r="B16" s="53" t="s">
        <v>124</v>
      </c>
      <c r="C16" s="75" t="s">
        <v>110</v>
      </c>
      <c r="D16" s="76"/>
      <c r="E16" s="76"/>
      <c r="F16" s="76"/>
      <c r="G16" s="76"/>
      <c r="H16" s="76"/>
      <c r="I16" s="76"/>
      <c r="J16" s="77"/>
    </row>
    <row r="17" spans="1:10" ht="45" customHeight="1" x14ac:dyDescent="0.2">
      <c r="A17" s="56">
        <v>2011</v>
      </c>
      <c r="B17" s="50" t="s">
        <v>70</v>
      </c>
      <c r="C17" s="75" t="s">
        <v>103</v>
      </c>
      <c r="D17" s="76"/>
      <c r="E17" s="76"/>
      <c r="F17" s="76"/>
      <c r="G17" s="76"/>
      <c r="H17" s="76"/>
      <c r="I17" s="76"/>
      <c r="J17" s="77"/>
    </row>
    <row r="18" spans="1:10" ht="82.5" customHeight="1" x14ac:dyDescent="0.2">
      <c r="A18" s="54">
        <v>2012</v>
      </c>
      <c r="B18" s="50" t="s">
        <v>125</v>
      </c>
      <c r="C18" s="75" t="s">
        <v>126</v>
      </c>
      <c r="D18" s="76"/>
      <c r="E18" s="76"/>
      <c r="F18" s="76"/>
      <c r="G18" s="76"/>
      <c r="H18" s="76"/>
      <c r="I18" s="76"/>
      <c r="J18" s="77"/>
    </row>
    <row r="19" spans="1:10" ht="87" customHeight="1" x14ac:dyDescent="0.2">
      <c r="A19" s="57">
        <v>2013</v>
      </c>
      <c r="B19" s="58" t="s">
        <v>125</v>
      </c>
      <c r="C19" s="78" t="s">
        <v>127</v>
      </c>
      <c r="D19" s="79"/>
      <c r="E19" s="79"/>
      <c r="F19" s="79"/>
      <c r="G19" s="79"/>
      <c r="H19" s="79"/>
      <c r="I19" s="79"/>
      <c r="J19" s="80"/>
    </row>
    <row r="20" spans="1:10" ht="31.5" customHeight="1" thickBot="1" x14ac:dyDescent="0.25">
      <c r="A20" s="59">
        <v>2015</v>
      </c>
      <c r="B20" s="60" t="s">
        <v>125</v>
      </c>
      <c r="C20" s="81" t="s">
        <v>128</v>
      </c>
      <c r="D20" s="82"/>
      <c r="E20" s="82"/>
      <c r="F20" s="82"/>
      <c r="G20" s="82"/>
      <c r="H20" s="82"/>
      <c r="I20" s="82"/>
      <c r="J20" s="83"/>
    </row>
  </sheetData>
  <mergeCells count="10">
    <mergeCell ref="C17:J17"/>
    <mergeCell ref="C18:J18"/>
    <mergeCell ref="C19:J19"/>
    <mergeCell ref="C20:J20"/>
    <mergeCell ref="C11:J11"/>
    <mergeCell ref="C12:J12"/>
    <mergeCell ref="C13:J13"/>
    <mergeCell ref="C14:J14"/>
    <mergeCell ref="C15:J15"/>
    <mergeCell ref="C16:J16"/>
  </mergeCells>
  <pageMargins left="0.78740157480314965" right="0.78740157480314965" top="0.98425196850393704" bottom="0.98425196850393704" header="0.51181102362204722" footer="0.51181102362204722"/>
  <pageSetup paperSize="9" scale="56"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A7499-6FFA-4A5F-BCE0-BC9E549AEB11}">
  <sheetPr>
    <pageSetUpPr fitToPage="1"/>
  </sheetPr>
  <dimension ref="A1:I64"/>
  <sheetViews>
    <sheetView zoomScaleNormal="100" workbookViewId="0"/>
  </sheetViews>
  <sheetFormatPr baseColWidth="10" defaultColWidth="11.42578125" defaultRowHeight="12.75" x14ac:dyDescent="0.2"/>
  <cols>
    <col min="1" max="1" width="42.42578125" style="73" customWidth="1"/>
    <col min="2" max="9" width="15.85546875" style="73" customWidth="1"/>
    <col min="10" max="16384" width="11.42578125" style="73"/>
  </cols>
  <sheetData>
    <row r="1" spans="1:9" ht="20.25" x14ac:dyDescent="0.3">
      <c r="A1" s="42" t="s">
        <v>11</v>
      </c>
    </row>
    <row r="2" spans="1:9" ht="18" x14ac:dyDescent="0.25">
      <c r="A2" s="61"/>
    </row>
    <row r="3" spans="1:9" x14ac:dyDescent="0.2">
      <c r="A3" s="73" t="s">
        <v>47</v>
      </c>
    </row>
    <row r="5" spans="1:9" ht="14.25" x14ac:dyDescent="0.2">
      <c r="A5" s="45" t="s">
        <v>18</v>
      </c>
    </row>
    <row r="6" spans="1:9" ht="13.5" thickBot="1" x14ac:dyDescent="0.25"/>
    <row r="7" spans="1:9" ht="53.25" customHeight="1" x14ac:dyDescent="0.2">
      <c r="A7" s="62" t="s">
        <v>13</v>
      </c>
      <c r="B7" s="90" t="s">
        <v>132</v>
      </c>
      <c r="C7" s="90"/>
      <c r="D7" s="90"/>
      <c r="E7" s="90"/>
      <c r="F7" s="90"/>
      <c r="G7" s="90"/>
      <c r="H7" s="90"/>
      <c r="I7" s="91"/>
    </row>
    <row r="8" spans="1:9" ht="14.25" customHeight="1" x14ac:dyDescent="0.2">
      <c r="A8" s="63"/>
      <c r="B8" s="92"/>
      <c r="C8" s="92"/>
      <c r="D8" s="92"/>
      <c r="E8" s="92"/>
      <c r="F8" s="92"/>
      <c r="G8" s="92"/>
      <c r="H8" s="92"/>
      <c r="I8" s="93"/>
    </row>
    <row r="9" spans="1:9" ht="14.25" customHeight="1" x14ac:dyDescent="0.2">
      <c r="A9" s="64" t="s">
        <v>14</v>
      </c>
      <c r="B9" s="94"/>
      <c r="C9" s="94"/>
      <c r="D9" s="94"/>
      <c r="E9" s="94"/>
      <c r="F9" s="94"/>
      <c r="G9" s="94"/>
      <c r="H9" s="94"/>
      <c r="I9" s="95"/>
    </row>
    <row r="10" spans="1:9" ht="54" customHeight="1" x14ac:dyDescent="0.2">
      <c r="A10" s="63" t="s">
        <v>1</v>
      </c>
      <c r="B10" s="92" t="s">
        <v>32</v>
      </c>
      <c r="C10" s="92"/>
      <c r="D10" s="92"/>
      <c r="E10" s="92"/>
      <c r="F10" s="92"/>
      <c r="G10" s="92"/>
      <c r="H10" s="92"/>
      <c r="I10" s="93"/>
    </row>
    <row r="11" spans="1:9" ht="36" customHeight="1" x14ac:dyDescent="0.2">
      <c r="A11" s="63" t="s">
        <v>130</v>
      </c>
      <c r="B11" s="96" t="s">
        <v>133</v>
      </c>
      <c r="C11" s="97"/>
      <c r="D11" s="97"/>
      <c r="E11" s="97"/>
      <c r="F11" s="97"/>
      <c r="G11" s="97"/>
      <c r="H11" s="97"/>
      <c r="I11" s="98"/>
    </row>
    <row r="12" spans="1:9" ht="44.25" customHeight="1" x14ac:dyDescent="0.2">
      <c r="A12" s="63" t="s">
        <v>9</v>
      </c>
      <c r="B12" s="92" t="s">
        <v>114</v>
      </c>
      <c r="C12" s="92"/>
      <c r="D12" s="92"/>
      <c r="E12" s="92"/>
      <c r="F12" s="92"/>
      <c r="G12" s="92"/>
      <c r="H12" s="92"/>
      <c r="I12" s="93"/>
    </row>
    <row r="13" spans="1:9" ht="119.25" customHeight="1" x14ac:dyDescent="0.2">
      <c r="A13" s="63" t="s">
        <v>10</v>
      </c>
      <c r="B13" s="92" t="s">
        <v>138</v>
      </c>
      <c r="C13" s="92"/>
      <c r="D13" s="92"/>
      <c r="E13" s="92"/>
      <c r="F13" s="92"/>
      <c r="G13" s="92"/>
      <c r="H13" s="92"/>
      <c r="I13" s="93"/>
    </row>
    <row r="14" spans="1:9" ht="68.25" customHeight="1" x14ac:dyDescent="0.2">
      <c r="A14" s="63" t="s">
        <v>112</v>
      </c>
      <c r="B14" s="99" t="s">
        <v>113</v>
      </c>
      <c r="C14" s="100"/>
      <c r="D14" s="100"/>
      <c r="E14" s="100"/>
      <c r="F14" s="100"/>
      <c r="G14" s="100"/>
      <c r="H14" s="100"/>
      <c r="I14" s="101"/>
    </row>
    <row r="15" spans="1:9" ht="68.25" customHeight="1" x14ac:dyDescent="0.2">
      <c r="A15" s="63" t="s">
        <v>135</v>
      </c>
      <c r="B15" s="99" t="s">
        <v>139</v>
      </c>
      <c r="C15" s="100"/>
      <c r="D15" s="100"/>
      <c r="E15" s="100"/>
      <c r="F15" s="100"/>
      <c r="G15" s="100"/>
      <c r="H15" s="100"/>
      <c r="I15" s="101"/>
    </row>
    <row r="16" spans="1:9" ht="150" customHeight="1" x14ac:dyDescent="0.2">
      <c r="A16" s="63" t="s">
        <v>15</v>
      </c>
      <c r="B16" s="88" t="s">
        <v>115</v>
      </c>
      <c r="C16" s="88"/>
      <c r="D16" s="88"/>
      <c r="E16" s="88"/>
      <c r="F16" s="88"/>
      <c r="G16" s="88"/>
      <c r="H16" s="88"/>
      <c r="I16" s="89"/>
    </row>
    <row r="17" spans="1:9" ht="29.25" customHeight="1" x14ac:dyDescent="0.2">
      <c r="A17" s="63" t="s">
        <v>75</v>
      </c>
      <c r="B17" s="92" t="s">
        <v>116</v>
      </c>
      <c r="C17" s="92"/>
      <c r="D17" s="92"/>
      <c r="E17" s="92"/>
      <c r="F17" s="92"/>
      <c r="G17" s="92"/>
      <c r="H17" s="92"/>
      <c r="I17" s="93"/>
    </row>
    <row r="18" spans="1:9" ht="29.25" customHeight="1" x14ac:dyDescent="0.2">
      <c r="A18" s="63" t="s">
        <v>3</v>
      </c>
      <c r="B18" s="88" t="s">
        <v>117</v>
      </c>
      <c r="C18" s="88"/>
      <c r="D18" s="88"/>
      <c r="E18" s="88"/>
      <c r="F18" s="88"/>
      <c r="G18" s="88"/>
      <c r="H18" s="88"/>
      <c r="I18" s="89"/>
    </row>
    <row r="19" spans="1:9" ht="116.25" customHeight="1" x14ac:dyDescent="0.2">
      <c r="A19" s="63" t="s">
        <v>41</v>
      </c>
      <c r="B19" s="88" t="s">
        <v>118</v>
      </c>
      <c r="C19" s="88"/>
      <c r="D19" s="88"/>
      <c r="E19" s="88"/>
      <c r="F19" s="88"/>
      <c r="G19" s="88"/>
      <c r="H19" s="88"/>
      <c r="I19" s="89"/>
    </row>
    <row r="20" spans="1:9" s="65" customFormat="1" ht="45.75" customHeight="1" x14ac:dyDescent="0.2">
      <c r="A20" s="63" t="s">
        <v>55</v>
      </c>
      <c r="B20" s="92" t="s">
        <v>56</v>
      </c>
      <c r="C20" s="92"/>
      <c r="D20" s="92"/>
      <c r="E20" s="92"/>
      <c r="F20" s="92"/>
      <c r="G20" s="92"/>
      <c r="H20" s="92"/>
      <c r="I20" s="93"/>
    </row>
    <row r="21" spans="1:9" ht="124.5" customHeight="1" x14ac:dyDescent="0.2">
      <c r="A21" s="63" t="s">
        <v>57</v>
      </c>
      <c r="B21" s="88" t="s">
        <v>119</v>
      </c>
      <c r="C21" s="88"/>
      <c r="D21" s="88"/>
      <c r="E21" s="88"/>
      <c r="F21" s="88"/>
      <c r="G21" s="88"/>
      <c r="H21" s="88"/>
      <c r="I21" s="89"/>
    </row>
    <row r="22" spans="1:9" ht="270" customHeight="1" x14ac:dyDescent="0.2">
      <c r="A22" s="63" t="s">
        <v>0</v>
      </c>
      <c r="B22" s="92" t="s">
        <v>140</v>
      </c>
      <c r="C22" s="92"/>
      <c r="D22" s="92"/>
      <c r="E22" s="92"/>
      <c r="F22" s="92"/>
      <c r="G22" s="92"/>
      <c r="H22" s="92"/>
      <c r="I22" s="93"/>
    </row>
    <row r="23" spans="1:9" ht="18" customHeight="1" x14ac:dyDescent="0.2">
      <c r="A23" s="63" t="s">
        <v>19</v>
      </c>
      <c r="B23" s="92" t="s">
        <v>20</v>
      </c>
      <c r="C23" s="92"/>
      <c r="D23" s="92"/>
      <c r="E23" s="92"/>
      <c r="F23" s="92"/>
      <c r="G23" s="92"/>
      <c r="H23" s="92"/>
      <c r="I23" s="93"/>
    </row>
    <row r="24" spans="1:9" ht="66.75" customHeight="1" x14ac:dyDescent="0.2">
      <c r="A24" s="63" t="s">
        <v>5</v>
      </c>
      <c r="B24" s="92" t="s">
        <v>52</v>
      </c>
      <c r="C24" s="92"/>
      <c r="D24" s="92"/>
      <c r="E24" s="92"/>
      <c r="F24" s="92"/>
      <c r="G24" s="92"/>
      <c r="H24" s="92"/>
      <c r="I24" s="93"/>
    </row>
    <row r="25" spans="1:9" ht="43.5" customHeight="1" x14ac:dyDescent="0.2">
      <c r="A25" s="63" t="s">
        <v>21</v>
      </c>
      <c r="B25" s="92" t="s">
        <v>53</v>
      </c>
      <c r="C25" s="92"/>
      <c r="D25" s="92"/>
      <c r="E25" s="92"/>
      <c r="F25" s="92"/>
      <c r="G25" s="92"/>
      <c r="H25" s="92"/>
      <c r="I25" s="93"/>
    </row>
    <row r="26" spans="1:9" ht="43.5" customHeight="1" x14ac:dyDescent="0.2">
      <c r="A26" s="63" t="s">
        <v>4</v>
      </c>
      <c r="B26" s="92" t="s">
        <v>85</v>
      </c>
      <c r="C26" s="92"/>
      <c r="D26" s="92"/>
      <c r="E26" s="92"/>
      <c r="F26" s="92"/>
      <c r="G26" s="92"/>
      <c r="H26" s="92"/>
      <c r="I26" s="93"/>
    </row>
    <row r="27" spans="1:9" ht="70.5" customHeight="1" x14ac:dyDescent="0.2">
      <c r="A27" s="63" t="s">
        <v>76</v>
      </c>
      <c r="B27" s="92" t="s">
        <v>86</v>
      </c>
      <c r="C27" s="92"/>
      <c r="D27" s="92"/>
      <c r="E27" s="92"/>
      <c r="F27" s="92"/>
      <c r="G27" s="92"/>
      <c r="H27" s="92"/>
      <c r="I27" s="93"/>
    </row>
    <row r="28" spans="1:9" ht="43.5" customHeight="1" x14ac:dyDescent="0.2">
      <c r="A28" s="63" t="s">
        <v>77</v>
      </c>
      <c r="B28" s="92" t="s">
        <v>54</v>
      </c>
      <c r="C28" s="92"/>
      <c r="D28" s="92"/>
      <c r="E28" s="92"/>
      <c r="F28" s="92"/>
      <c r="G28" s="92"/>
      <c r="H28" s="92"/>
      <c r="I28" s="93"/>
    </row>
    <row r="29" spans="1:9" ht="18.75" customHeight="1" x14ac:dyDescent="0.2">
      <c r="A29" s="64" t="s">
        <v>22</v>
      </c>
      <c r="B29" s="94" t="s">
        <v>23</v>
      </c>
      <c r="C29" s="94"/>
      <c r="D29" s="94"/>
      <c r="E29" s="94"/>
      <c r="F29" s="94"/>
      <c r="G29" s="94"/>
      <c r="H29" s="94"/>
      <c r="I29" s="95"/>
    </row>
    <row r="30" spans="1:9" ht="14.25" customHeight="1" x14ac:dyDescent="0.2">
      <c r="A30" s="63"/>
      <c r="B30" s="92"/>
      <c r="C30" s="92"/>
      <c r="D30" s="92"/>
      <c r="E30" s="92"/>
      <c r="F30" s="92"/>
      <c r="G30" s="92"/>
      <c r="H30" s="92"/>
      <c r="I30" s="93"/>
    </row>
    <row r="31" spans="1:9" ht="69.75" customHeight="1" x14ac:dyDescent="0.2">
      <c r="A31" s="63" t="s">
        <v>26</v>
      </c>
      <c r="B31" s="92" t="s">
        <v>33</v>
      </c>
      <c r="C31" s="92"/>
      <c r="D31" s="92"/>
      <c r="E31" s="92"/>
      <c r="F31" s="92"/>
      <c r="G31" s="92"/>
      <c r="H31" s="92"/>
      <c r="I31" s="93"/>
    </row>
    <row r="32" spans="1:9" ht="33" customHeight="1" x14ac:dyDescent="0.2">
      <c r="A32" s="63" t="s">
        <v>78</v>
      </c>
      <c r="B32" s="92" t="s">
        <v>27</v>
      </c>
      <c r="C32" s="92"/>
      <c r="D32" s="92"/>
      <c r="E32" s="92"/>
      <c r="F32" s="92"/>
      <c r="G32" s="92"/>
      <c r="H32" s="92"/>
      <c r="I32" s="93"/>
    </row>
    <row r="33" spans="1:9" ht="15" customHeight="1" x14ac:dyDescent="0.2">
      <c r="A33" s="63" t="s">
        <v>79</v>
      </c>
      <c r="B33" s="92" t="s">
        <v>28</v>
      </c>
      <c r="C33" s="92"/>
      <c r="D33" s="92"/>
      <c r="E33" s="92"/>
      <c r="F33" s="92"/>
      <c r="G33" s="92"/>
      <c r="H33" s="92"/>
      <c r="I33" s="93"/>
    </row>
    <row r="34" spans="1:9" ht="30.75" customHeight="1" x14ac:dyDescent="0.2">
      <c r="A34" s="63" t="s">
        <v>7</v>
      </c>
      <c r="B34" s="92" t="s">
        <v>29</v>
      </c>
      <c r="C34" s="92"/>
      <c r="D34" s="92"/>
      <c r="E34" s="92"/>
      <c r="F34" s="92"/>
      <c r="G34" s="92"/>
      <c r="H34" s="92"/>
      <c r="I34" s="93"/>
    </row>
    <row r="35" spans="1:9" ht="14.25" customHeight="1" x14ac:dyDescent="0.2">
      <c r="A35" s="63"/>
      <c r="B35" s="92"/>
      <c r="C35" s="92"/>
      <c r="D35" s="92"/>
      <c r="E35" s="92"/>
      <c r="F35" s="92"/>
      <c r="G35" s="92"/>
      <c r="H35" s="92"/>
      <c r="I35" s="93"/>
    </row>
    <row r="36" spans="1:9" ht="29.25" customHeight="1" x14ac:dyDescent="0.2">
      <c r="A36" s="64" t="s">
        <v>30</v>
      </c>
      <c r="B36" s="94" t="s">
        <v>31</v>
      </c>
      <c r="C36" s="94"/>
      <c r="D36" s="94"/>
      <c r="E36" s="94"/>
      <c r="F36" s="94"/>
      <c r="G36" s="94"/>
      <c r="H36" s="94"/>
      <c r="I36" s="95"/>
    </row>
    <row r="37" spans="1:9" ht="15" customHeight="1" x14ac:dyDescent="0.2">
      <c r="A37" s="64"/>
      <c r="B37" s="94"/>
      <c r="C37" s="94"/>
      <c r="D37" s="94"/>
      <c r="E37" s="94"/>
      <c r="F37" s="94"/>
      <c r="G37" s="94"/>
      <c r="H37" s="94"/>
      <c r="I37" s="95"/>
    </row>
    <row r="38" spans="1:9" ht="15" customHeight="1" x14ac:dyDescent="0.2">
      <c r="A38" s="63" t="s">
        <v>39</v>
      </c>
      <c r="B38" s="94"/>
      <c r="C38" s="94"/>
      <c r="D38" s="94"/>
      <c r="E38" s="94"/>
      <c r="F38" s="94"/>
      <c r="G38" s="94"/>
      <c r="H38" s="94"/>
      <c r="I38" s="95"/>
    </row>
    <row r="39" spans="1:9" s="65" customFormat="1" ht="112.5" customHeight="1" x14ac:dyDescent="0.2">
      <c r="A39" s="63" t="s">
        <v>51</v>
      </c>
      <c r="B39" s="94" t="s">
        <v>59</v>
      </c>
      <c r="C39" s="94"/>
      <c r="D39" s="94"/>
      <c r="E39" s="94"/>
      <c r="F39" s="94"/>
      <c r="G39" s="94"/>
      <c r="H39" s="94"/>
      <c r="I39" s="95"/>
    </row>
    <row r="40" spans="1:9" s="65" customFormat="1" ht="33.75" customHeight="1" x14ac:dyDescent="0.2">
      <c r="A40" s="63" t="s">
        <v>50</v>
      </c>
      <c r="B40" s="94" t="s">
        <v>58</v>
      </c>
      <c r="C40" s="94"/>
      <c r="D40" s="94"/>
      <c r="E40" s="94"/>
      <c r="F40" s="94"/>
      <c r="G40" s="94"/>
      <c r="H40" s="94"/>
      <c r="I40" s="95"/>
    </row>
    <row r="41" spans="1:9" ht="17.25" customHeight="1" x14ac:dyDescent="0.2">
      <c r="A41" s="63" t="s">
        <v>80</v>
      </c>
      <c r="B41" s="94" t="s">
        <v>60</v>
      </c>
      <c r="C41" s="94"/>
      <c r="D41" s="94"/>
      <c r="E41" s="94"/>
      <c r="F41" s="94"/>
      <c r="G41" s="94"/>
      <c r="H41" s="94"/>
      <c r="I41" s="95"/>
    </row>
    <row r="42" spans="1:9" ht="18.75" customHeight="1" x14ac:dyDescent="0.2">
      <c r="A42" s="63" t="s">
        <v>81</v>
      </c>
      <c r="B42" s="94" t="s">
        <v>87</v>
      </c>
      <c r="C42" s="94"/>
      <c r="D42" s="94"/>
      <c r="E42" s="94"/>
      <c r="F42" s="94"/>
      <c r="G42" s="94"/>
      <c r="H42" s="94"/>
      <c r="I42" s="95"/>
    </row>
    <row r="43" spans="1:9" ht="32.25" customHeight="1" x14ac:dyDescent="0.2">
      <c r="A43" s="63" t="s">
        <v>34</v>
      </c>
      <c r="B43" s="94" t="s">
        <v>61</v>
      </c>
      <c r="C43" s="94"/>
      <c r="D43" s="94"/>
      <c r="E43" s="94"/>
      <c r="F43" s="94"/>
      <c r="G43" s="94"/>
      <c r="H43" s="94"/>
      <c r="I43" s="95"/>
    </row>
    <row r="44" spans="1:9" ht="18.75" customHeight="1" x14ac:dyDescent="0.2">
      <c r="A44" s="63" t="s">
        <v>35</v>
      </c>
      <c r="B44" s="94" t="s">
        <v>88</v>
      </c>
      <c r="C44" s="94"/>
      <c r="D44" s="94"/>
      <c r="E44" s="94"/>
      <c r="F44" s="94"/>
      <c r="G44" s="94"/>
      <c r="H44" s="94"/>
      <c r="I44" s="95"/>
    </row>
    <row r="45" spans="1:9" ht="16.5" customHeight="1" x14ac:dyDescent="0.2">
      <c r="A45" s="63" t="s">
        <v>44</v>
      </c>
      <c r="B45" s="92" t="s">
        <v>62</v>
      </c>
      <c r="C45" s="92"/>
      <c r="D45" s="92"/>
      <c r="E45" s="92"/>
      <c r="F45" s="92"/>
      <c r="G45" s="92"/>
      <c r="H45" s="92"/>
      <c r="I45" s="93"/>
    </row>
    <row r="46" spans="1:9" ht="17.25" customHeight="1" x14ac:dyDescent="0.2">
      <c r="A46" s="63" t="s">
        <v>36</v>
      </c>
      <c r="B46" s="94" t="s">
        <v>64</v>
      </c>
      <c r="C46" s="94"/>
      <c r="D46" s="94"/>
      <c r="E46" s="94"/>
      <c r="F46" s="94"/>
      <c r="G46" s="94"/>
      <c r="H46" s="94"/>
      <c r="I46" s="95"/>
    </row>
    <row r="47" spans="1:9" ht="16.5" customHeight="1" x14ac:dyDescent="0.2">
      <c r="A47" s="64" t="s">
        <v>37</v>
      </c>
      <c r="B47" s="94" t="s">
        <v>63</v>
      </c>
      <c r="C47" s="94"/>
      <c r="D47" s="94"/>
      <c r="E47" s="94"/>
      <c r="F47" s="94"/>
      <c r="G47" s="94"/>
      <c r="H47" s="94"/>
      <c r="I47" s="95"/>
    </row>
    <row r="48" spans="1:9" ht="16.5" customHeight="1" x14ac:dyDescent="0.2">
      <c r="A48" s="63" t="s">
        <v>38</v>
      </c>
      <c r="B48" s="94" t="s">
        <v>65</v>
      </c>
      <c r="C48" s="94"/>
      <c r="D48" s="94"/>
      <c r="E48" s="94"/>
      <c r="F48" s="94"/>
      <c r="G48" s="94"/>
      <c r="H48" s="94"/>
      <c r="I48" s="95"/>
    </row>
    <row r="49" spans="1:9" x14ac:dyDescent="0.2">
      <c r="A49" s="66"/>
      <c r="B49" s="102"/>
      <c r="C49" s="103"/>
      <c r="D49" s="103"/>
      <c r="E49" s="103"/>
      <c r="F49" s="103"/>
      <c r="G49" s="103"/>
      <c r="H49" s="103"/>
      <c r="I49" s="104"/>
    </row>
    <row r="50" spans="1:9" x14ac:dyDescent="0.2">
      <c r="A50" s="64" t="s">
        <v>90</v>
      </c>
      <c r="B50" s="102"/>
      <c r="C50" s="103"/>
      <c r="D50" s="103"/>
      <c r="E50" s="103"/>
      <c r="F50" s="103"/>
      <c r="G50" s="103"/>
      <c r="H50" s="103"/>
      <c r="I50" s="104"/>
    </row>
    <row r="51" spans="1:9" ht="25.5" customHeight="1" x14ac:dyDescent="0.2">
      <c r="A51" s="64" t="s">
        <v>40</v>
      </c>
      <c r="B51" s="94" t="s">
        <v>109</v>
      </c>
      <c r="C51" s="94"/>
      <c r="D51" s="94"/>
      <c r="E51" s="94"/>
      <c r="F51" s="94"/>
      <c r="G51" s="94"/>
      <c r="H51" s="94"/>
      <c r="I51" s="95"/>
    </row>
    <row r="52" spans="1:9" ht="19.5" customHeight="1" x14ac:dyDescent="0.2">
      <c r="A52" s="63" t="s">
        <v>24</v>
      </c>
      <c r="B52" s="92" t="s">
        <v>25</v>
      </c>
      <c r="C52" s="92"/>
      <c r="D52" s="92"/>
      <c r="E52" s="92"/>
      <c r="F52" s="92"/>
      <c r="G52" s="92"/>
      <c r="H52" s="92"/>
      <c r="I52" s="93"/>
    </row>
    <row r="53" spans="1:9" s="74" customFormat="1" ht="40.5" customHeight="1" x14ac:dyDescent="0.2">
      <c r="A53" s="67" t="s">
        <v>91</v>
      </c>
      <c r="B53" s="105" t="s">
        <v>97</v>
      </c>
      <c r="C53" s="106"/>
      <c r="D53" s="106"/>
      <c r="E53" s="106"/>
      <c r="F53" s="106"/>
      <c r="G53" s="106"/>
      <c r="H53" s="106"/>
      <c r="I53" s="107"/>
    </row>
    <row r="54" spans="1:9" ht="18" customHeight="1" x14ac:dyDescent="0.2">
      <c r="A54" s="67" t="s">
        <v>92</v>
      </c>
      <c r="B54" s="78" t="s">
        <v>98</v>
      </c>
      <c r="C54" s="79"/>
      <c r="D54" s="79"/>
      <c r="E54" s="79"/>
      <c r="F54" s="79"/>
      <c r="G54" s="79"/>
      <c r="H54" s="79"/>
      <c r="I54" s="80"/>
    </row>
    <row r="55" spans="1:9" ht="18" customHeight="1" x14ac:dyDescent="0.2">
      <c r="A55" s="67" t="s">
        <v>93</v>
      </c>
      <c r="B55" s="78" t="s">
        <v>99</v>
      </c>
      <c r="C55" s="79"/>
      <c r="D55" s="79"/>
      <c r="E55" s="79"/>
      <c r="F55" s="79"/>
      <c r="G55" s="79"/>
      <c r="H55" s="79"/>
      <c r="I55" s="80"/>
    </row>
    <row r="56" spans="1:9" ht="33" customHeight="1" x14ac:dyDescent="0.2">
      <c r="A56" s="67" t="s">
        <v>94</v>
      </c>
      <c r="B56" s="78" t="s">
        <v>100</v>
      </c>
      <c r="C56" s="79"/>
      <c r="D56" s="79"/>
      <c r="E56" s="79"/>
      <c r="F56" s="79"/>
      <c r="G56" s="79"/>
      <c r="H56" s="79"/>
      <c r="I56" s="80"/>
    </row>
    <row r="57" spans="1:9" ht="33" customHeight="1" x14ac:dyDescent="0.2">
      <c r="A57" s="67" t="s">
        <v>95</v>
      </c>
      <c r="B57" s="78" t="s">
        <v>101</v>
      </c>
      <c r="C57" s="79"/>
      <c r="D57" s="79"/>
      <c r="E57" s="79"/>
      <c r="F57" s="79"/>
      <c r="G57" s="79"/>
      <c r="H57" s="79"/>
      <c r="I57" s="80"/>
    </row>
    <row r="58" spans="1:9" ht="29.25" customHeight="1" x14ac:dyDescent="0.2">
      <c r="A58" s="67" t="s">
        <v>96</v>
      </c>
      <c r="B58" s="78" t="s">
        <v>102</v>
      </c>
      <c r="C58" s="79"/>
      <c r="D58" s="79"/>
      <c r="E58" s="79"/>
      <c r="F58" s="79"/>
      <c r="G58" s="79"/>
      <c r="H58" s="79"/>
      <c r="I58" s="80"/>
    </row>
    <row r="59" spans="1:9" ht="14.25" customHeight="1" x14ac:dyDescent="0.2">
      <c r="A59" s="63"/>
      <c r="B59" s="94"/>
      <c r="C59" s="94"/>
      <c r="D59" s="94"/>
      <c r="E59" s="94"/>
      <c r="F59" s="94"/>
      <c r="G59" s="94"/>
      <c r="H59" s="94"/>
      <c r="I59" s="95"/>
    </row>
    <row r="60" spans="1:9" ht="168" customHeight="1" x14ac:dyDescent="0.2">
      <c r="A60" s="63" t="s">
        <v>45</v>
      </c>
      <c r="B60" s="94" t="s">
        <v>120</v>
      </c>
      <c r="C60" s="94"/>
      <c r="D60" s="94"/>
      <c r="E60" s="94"/>
      <c r="F60" s="94"/>
      <c r="G60" s="94"/>
      <c r="H60" s="94"/>
      <c r="I60" s="95"/>
    </row>
    <row r="61" spans="1:9" ht="14.25" customHeight="1" x14ac:dyDescent="0.2">
      <c r="A61" s="68"/>
      <c r="B61" s="92"/>
      <c r="C61" s="92"/>
      <c r="D61" s="92"/>
      <c r="E61" s="92"/>
      <c r="F61" s="92"/>
      <c r="G61" s="92"/>
      <c r="H61" s="92"/>
      <c r="I61" s="93"/>
    </row>
    <row r="62" spans="1:9" ht="31.5" customHeight="1" x14ac:dyDescent="0.2">
      <c r="A62" s="64" t="s">
        <v>8</v>
      </c>
      <c r="B62" s="94" t="s">
        <v>66</v>
      </c>
      <c r="C62" s="94"/>
      <c r="D62" s="94"/>
      <c r="E62" s="94"/>
      <c r="F62" s="94"/>
      <c r="G62" s="94"/>
      <c r="H62" s="94"/>
      <c r="I62" s="95"/>
    </row>
    <row r="63" spans="1:9" ht="29.25" customHeight="1" thickBot="1" x14ac:dyDescent="0.25">
      <c r="A63" s="69" t="s">
        <v>46</v>
      </c>
      <c r="B63" s="108" t="s">
        <v>89</v>
      </c>
      <c r="C63" s="108"/>
      <c r="D63" s="108"/>
      <c r="E63" s="108"/>
      <c r="F63" s="108"/>
      <c r="G63" s="108"/>
      <c r="H63" s="108"/>
      <c r="I63" s="109"/>
    </row>
    <row r="64" spans="1:9" x14ac:dyDescent="0.2">
      <c r="A64" s="70"/>
    </row>
  </sheetData>
  <mergeCells count="57">
    <mergeCell ref="B61:I61"/>
    <mergeCell ref="B62:I62"/>
    <mergeCell ref="B63:I63"/>
    <mergeCell ref="B55:I55"/>
    <mergeCell ref="B56:I56"/>
    <mergeCell ref="B57:I57"/>
    <mergeCell ref="B58:I58"/>
    <mergeCell ref="B59:I59"/>
    <mergeCell ref="B60:I60"/>
    <mergeCell ref="B54:I54"/>
    <mergeCell ref="B43:I43"/>
    <mergeCell ref="B44:I44"/>
    <mergeCell ref="B45:I45"/>
    <mergeCell ref="B46:I46"/>
    <mergeCell ref="B47:I47"/>
    <mergeCell ref="B48:I48"/>
    <mergeCell ref="B49:I49"/>
    <mergeCell ref="B50:I50"/>
    <mergeCell ref="B51:I51"/>
    <mergeCell ref="B52:I52"/>
    <mergeCell ref="B53:I53"/>
    <mergeCell ref="B42:I42"/>
    <mergeCell ref="B31:I31"/>
    <mergeCell ref="B32:I32"/>
    <mergeCell ref="B33:I33"/>
    <mergeCell ref="B34:I34"/>
    <mergeCell ref="B35:I35"/>
    <mergeCell ref="B36:I36"/>
    <mergeCell ref="B37:I37"/>
    <mergeCell ref="B38:I38"/>
    <mergeCell ref="B39:I39"/>
    <mergeCell ref="B40:I40"/>
    <mergeCell ref="B41:I41"/>
    <mergeCell ref="B30:I30"/>
    <mergeCell ref="B19:I19"/>
    <mergeCell ref="B20:I20"/>
    <mergeCell ref="B21:I21"/>
    <mergeCell ref="B22:I22"/>
    <mergeCell ref="B23:I23"/>
    <mergeCell ref="B24:I24"/>
    <mergeCell ref="B25:I25"/>
    <mergeCell ref="B26:I26"/>
    <mergeCell ref="B27:I27"/>
    <mergeCell ref="B28:I28"/>
    <mergeCell ref="B29:I29"/>
    <mergeCell ref="B18:I18"/>
    <mergeCell ref="B7:I7"/>
    <mergeCell ref="B8:I8"/>
    <mergeCell ref="B9:I9"/>
    <mergeCell ref="B10:I10"/>
    <mergeCell ref="B11:I11"/>
    <mergeCell ref="B12:I12"/>
    <mergeCell ref="B13:I13"/>
    <mergeCell ref="B14:I14"/>
    <mergeCell ref="B15:I15"/>
    <mergeCell ref="B16:I16"/>
    <mergeCell ref="B17:I17"/>
  </mergeCells>
  <pageMargins left="0.78740157480314965" right="0.78740157480314965" top="0.98425196850393704" bottom="0.98425196850393704" header="0.51181102362204722" footer="0.51181102362204722"/>
  <pageSetup paperSize="9" scale="50"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Navngitte områder</vt:lpstr>
      </vt:variant>
      <vt:variant>
        <vt:i4>3</vt:i4>
      </vt:variant>
    </vt:vector>
  </HeadingPairs>
  <TitlesOfParts>
    <vt:vector size="8" baseType="lpstr">
      <vt:lpstr>Lengde &lt; 11 m st.l</vt:lpstr>
      <vt:lpstr>Lengde 11-27,9 m st.l</vt:lpstr>
      <vt:lpstr>Lengde 28 m st.l og over</vt:lpstr>
      <vt:lpstr>Merknader - metodiske endringer</vt:lpstr>
      <vt:lpstr>Definisjoner</vt:lpstr>
      <vt:lpstr>'Lengde &lt; 11 m st.l'!Utskriftstitler</vt:lpstr>
      <vt:lpstr>'Lengde 11-27,9 m st.l'!Utskriftstitler</vt:lpstr>
      <vt:lpstr>'Lengde 28 m st.l og over'!Utskriftstitler</vt:lpstr>
    </vt:vector>
  </TitlesOfParts>
  <Company>Fiskeridirektoratet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Fiskeridirektoratet</dc:creator>
  <cp:lastModifiedBy>Ingvill Hægland Horvei</cp:lastModifiedBy>
  <cp:lastPrinted>2018-11-16T12:37:11Z</cp:lastPrinted>
  <dcterms:created xsi:type="dcterms:W3CDTF">2005-10-05T06:46:39Z</dcterms:created>
  <dcterms:modified xsi:type="dcterms:W3CDTF">2024-02-27T09:43:25Z</dcterms:modified>
</cp:coreProperties>
</file>