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4_Bunnfisk_kyst_hav\"/>
    </mc:Choice>
  </mc:AlternateContent>
  <xr:revisionPtr revIDLastSave="0" documentId="13_ncr:1_{2AB4A372-879F-4F44-9DC3-251FE2171FB5}" xr6:coauthVersionLast="47" xr6:coauthVersionMax="47" xr10:uidLastSave="{00000000-0000-0000-0000-000000000000}"/>
  <bookViews>
    <workbookView xWindow="135" yWindow="0" windowWidth="25650" windowHeight="20415" xr2:uid="{00000000-000D-0000-FFFF-FFFF00000000}"/>
  </bookViews>
  <sheets>
    <sheet name="Bunnfiskerier, kyst" sheetId="1" r:id="rId1"/>
    <sheet name="Bunnfiskerier, hav" sheetId="2" r:id="rId2"/>
    <sheet name="Merknader - metodiske endringer" sheetId="8" r:id="rId3"/>
    <sheet name="Definisjoner" sheetId="9" r:id="rId4"/>
  </sheets>
  <definedNames>
    <definedName name="_xlnm.Print_Titles" localSheetId="1">'Bunnfiskerier, hav'!$A:$A</definedName>
    <definedName name="_xlnm.Print_Titles" localSheetId="0">'Bunnfiskerier,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2" l="1"/>
  <c r="AA36" i="1"/>
  <c r="AA59" i="2"/>
  <c r="AA69" i="2" s="1"/>
  <c r="AA59" i="1"/>
  <c r="AA69" i="1" s="1"/>
  <c r="AA70" i="2"/>
  <c r="AA66" i="2"/>
  <c r="AA43" i="2"/>
  <c r="AA70" i="1"/>
  <c r="AA66" i="1"/>
  <c r="AA43" i="1"/>
  <c r="AA64" i="1"/>
  <c r="Z70" i="2"/>
  <c r="Z69" i="2"/>
  <c r="Z68" i="2"/>
  <c r="Z67" i="2"/>
  <c r="Z66" i="2"/>
  <c r="Z65" i="2"/>
  <c r="Z64" i="2"/>
  <c r="Z59" i="2"/>
  <c r="Z63" i="2" s="1"/>
  <c r="Z45" i="2"/>
  <c r="Z43" i="2"/>
  <c r="Z38" i="2"/>
  <c r="Z36" i="2"/>
  <c r="Z70" i="1"/>
  <c r="Z69" i="1"/>
  <c r="Z68" i="1"/>
  <c r="Z67" i="1"/>
  <c r="Z66" i="1"/>
  <c r="Z65" i="1"/>
  <c r="Z64" i="1"/>
  <c r="Z63" i="1"/>
  <c r="Z59" i="1"/>
  <c r="Z45" i="1"/>
  <c r="Z43" i="1"/>
  <c r="Z38" i="1"/>
  <c r="Z36" i="1"/>
  <c r="Y66" i="2"/>
  <c r="Y67" i="2"/>
  <c r="Y70" i="2"/>
  <c r="Y65" i="1"/>
  <c r="Y66" i="1"/>
  <c r="Y70" i="1"/>
  <c r="Y36" i="2"/>
  <c r="Y38" i="2" s="1"/>
  <c r="Y64" i="2" s="1"/>
  <c r="Y43" i="2"/>
  <c r="Y59" i="2"/>
  <c r="Y68" i="2" s="1"/>
  <c r="Y36" i="1"/>
  <c r="Y38" i="1" s="1"/>
  <c r="Y64" i="1" s="1"/>
  <c r="Y43" i="1"/>
  <c r="Y59" i="1"/>
  <c r="Y68" i="1" s="1"/>
  <c r="X36" i="2"/>
  <c r="X38" i="2" s="1"/>
  <c r="X43" i="2"/>
  <c r="X59" i="2"/>
  <c r="X68" i="2" s="1"/>
  <c r="X66" i="2"/>
  <c r="X70" i="2"/>
  <c r="X36" i="1"/>
  <c r="X38" i="1" s="1"/>
  <c r="X43" i="1"/>
  <c r="X59" i="1"/>
  <c r="X68" i="1" s="1"/>
  <c r="X66" i="1"/>
  <c r="X70" i="1"/>
  <c r="AA67" i="2" l="1"/>
  <c r="AA68" i="2"/>
  <c r="AA45" i="2"/>
  <c r="AA64" i="2"/>
  <c r="AA67" i="1"/>
  <c r="AA45" i="1"/>
  <c r="AA68" i="1"/>
  <c r="Y69" i="2"/>
  <c r="Y69" i="1"/>
  <c r="Y67" i="1"/>
  <c r="Y45" i="1"/>
  <c r="Y63" i="1" s="1"/>
  <c r="Y45" i="2"/>
  <c r="X67" i="2"/>
  <c r="X45" i="2"/>
  <c r="X63" i="2" s="1"/>
  <c r="X69" i="1"/>
  <c r="X67" i="1"/>
  <c r="X64" i="2"/>
  <c r="X69" i="2"/>
  <c r="X45" i="1"/>
  <c r="X63" i="1" s="1"/>
  <c r="X64" i="1"/>
  <c r="W36" i="2"/>
  <c r="W38" i="2" s="1"/>
  <c r="W43" i="2"/>
  <c r="W59" i="2"/>
  <c r="W67" i="2" s="1"/>
  <c r="W66" i="2"/>
  <c r="W70" i="2"/>
  <c r="W36" i="1"/>
  <c r="W38" i="1" s="1"/>
  <c r="W43" i="1"/>
  <c r="W59" i="1"/>
  <c r="W69" i="1" s="1"/>
  <c r="W66" i="1"/>
  <c r="W70" i="1"/>
  <c r="AA65" i="2" l="1"/>
  <c r="AA63" i="2"/>
  <c r="AA65" i="1"/>
  <c r="AA63" i="1"/>
  <c r="Y63" i="2"/>
  <c r="Y65" i="2"/>
  <c r="X65" i="2"/>
  <c r="X65" i="1"/>
  <c r="W67" i="1"/>
  <c r="W68" i="1"/>
  <c r="W64" i="2"/>
  <c r="W45" i="2"/>
  <c r="W69" i="2"/>
  <c r="W68" i="2"/>
  <c r="W45" i="1"/>
  <c r="W64" i="1"/>
  <c r="V36" i="2"/>
  <c r="V38" i="2" s="1"/>
  <c r="V43" i="2"/>
  <c r="V59" i="2"/>
  <c r="V68" i="2" s="1"/>
  <c r="V66" i="2"/>
  <c r="V70" i="2"/>
  <c r="V36" i="1"/>
  <c r="V38" i="1" s="1"/>
  <c r="V64" i="1" s="1"/>
  <c r="V43" i="1"/>
  <c r="V59" i="1"/>
  <c r="V67" i="1" s="1"/>
  <c r="V66" i="1"/>
  <c r="V70" i="1"/>
  <c r="W63" i="2" l="1"/>
  <c r="W65" i="2"/>
  <c r="W63" i="1"/>
  <c r="W65" i="1"/>
  <c r="V67" i="2"/>
  <c r="V45" i="2"/>
  <c r="V65" i="2" s="1"/>
  <c r="V64" i="2"/>
  <c r="V69" i="2"/>
  <c r="V45" i="1"/>
  <c r="V63" i="1" s="1"/>
  <c r="V69" i="1"/>
  <c r="V68" i="1"/>
  <c r="U70" i="2"/>
  <c r="U66" i="2"/>
  <c r="U59" i="2"/>
  <c r="U69" i="2" s="1"/>
  <c r="U43" i="2"/>
  <c r="U36" i="2"/>
  <c r="U38" i="2" s="1"/>
  <c r="U70" i="1"/>
  <c r="U66" i="1"/>
  <c r="U59" i="1"/>
  <c r="U67" i="1" s="1"/>
  <c r="U43" i="1"/>
  <c r="U36" i="1"/>
  <c r="U38" i="1" s="1"/>
  <c r="V63" i="2" l="1"/>
  <c r="V65" i="1"/>
  <c r="U67" i="2"/>
  <c r="U68" i="2"/>
  <c r="U45" i="2"/>
  <c r="U63" i="2" s="1"/>
  <c r="U65" i="2"/>
  <c r="U64" i="2"/>
  <c r="U68" i="1"/>
  <c r="U69" i="1"/>
  <c r="U45" i="1"/>
  <c r="U63" i="1" s="1"/>
  <c r="U64" i="1"/>
  <c r="T66" i="2"/>
  <c r="T70" i="2"/>
  <c r="T59" i="2"/>
  <c r="T69" i="2" s="1"/>
  <c r="T36" i="2"/>
  <c r="T38" i="2" s="1"/>
  <c r="T64" i="2" s="1"/>
  <c r="T43" i="2"/>
  <c r="T66" i="1"/>
  <c r="T70" i="1"/>
  <c r="T59" i="1"/>
  <c r="T67" i="1" s="1"/>
  <c r="T36" i="1"/>
  <c r="T38" i="1" s="1"/>
  <c r="T43" i="1"/>
  <c r="T69" i="1" l="1"/>
  <c r="T68" i="2"/>
  <c r="T68" i="1"/>
  <c r="T45" i="1"/>
  <c r="T64" i="1"/>
  <c r="T67" i="2"/>
  <c r="U65" i="1"/>
  <c r="T45" i="2"/>
  <c r="S70" i="2"/>
  <c r="S66" i="2"/>
  <c r="S59" i="2"/>
  <c r="S69" i="2" s="1"/>
  <c r="S43" i="2"/>
  <c r="S36" i="2"/>
  <c r="S38" i="2" s="1"/>
  <c r="S70" i="1"/>
  <c r="S66" i="1"/>
  <c r="S59" i="1"/>
  <c r="S68" i="1" s="1"/>
  <c r="S43" i="1"/>
  <c r="S36" i="1"/>
  <c r="S38" i="1" s="1"/>
  <c r="T65" i="2" l="1"/>
  <c r="T63" i="2"/>
  <c r="T63" i="1"/>
  <c r="T65" i="1"/>
  <c r="S45" i="2"/>
  <c r="S64" i="2"/>
  <c r="S67" i="2"/>
  <c r="S68" i="2"/>
  <c r="S69" i="1"/>
  <c r="S64" i="1"/>
  <c r="S45" i="1"/>
  <c r="S67" i="1"/>
  <c r="R70" i="2"/>
  <c r="R66" i="2"/>
  <c r="R59" i="2"/>
  <c r="R68" i="2" s="1"/>
  <c r="R43" i="2"/>
  <c r="R36" i="2"/>
  <c r="R38" i="2" s="1"/>
  <c r="R70" i="1"/>
  <c r="R66" i="1"/>
  <c r="R59" i="1"/>
  <c r="R68" i="1" s="1"/>
  <c r="R43" i="1"/>
  <c r="R36" i="1"/>
  <c r="R38" i="1" s="1"/>
  <c r="R45" i="1" l="1"/>
  <c r="R65" i="1" s="1"/>
  <c r="S65" i="2"/>
  <c r="S63" i="2"/>
  <c r="S65" i="1"/>
  <c r="S63" i="1"/>
  <c r="R69" i="2"/>
  <c r="R64" i="2"/>
  <c r="R45" i="2"/>
  <c r="R67" i="2"/>
  <c r="R69" i="1"/>
  <c r="R67" i="1"/>
  <c r="R64" i="1"/>
  <c r="Q70" i="2"/>
  <c r="Q66" i="2"/>
  <c r="Q59" i="2"/>
  <c r="Q67" i="2" s="1"/>
  <c r="Q43" i="2"/>
  <c r="Q36" i="2"/>
  <c r="Q38" i="2" s="1"/>
  <c r="Q70" i="1"/>
  <c r="Q66" i="1"/>
  <c r="Q59" i="1"/>
  <c r="Q67" i="1" s="1"/>
  <c r="Q43" i="1"/>
  <c r="Q36" i="1"/>
  <c r="Q38" i="1" s="1"/>
  <c r="P70" i="2"/>
  <c r="P66" i="2"/>
  <c r="P59" i="2"/>
  <c r="P69" i="2" s="1"/>
  <c r="P43" i="2"/>
  <c r="P36" i="2"/>
  <c r="P38" i="2" s="1"/>
  <c r="P70" i="1"/>
  <c r="P66" i="1"/>
  <c r="P59" i="1"/>
  <c r="P69" i="1" s="1"/>
  <c r="P43" i="1"/>
  <c r="P36" i="1"/>
  <c r="P38" i="1" s="1"/>
  <c r="O70" i="2"/>
  <c r="O66" i="2"/>
  <c r="O59" i="2"/>
  <c r="O69" i="2" s="1"/>
  <c r="O43" i="2"/>
  <c r="O36" i="2"/>
  <c r="O38" i="2" s="1"/>
  <c r="O70" i="1"/>
  <c r="O66" i="1"/>
  <c r="O59" i="1"/>
  <c r="O69" i="1" s="1"/>
  <c r="O43" i="1"/>
  <c r="O36" i="1"/>
  <c r="O38" i="1" s="1"/>
  <c r="N70" i="2"/>
  <c r="N66" i="2"/>
  <c r="N59" i="2"/>
  <c r="N69" i="2" s="1"/>
  <c r="N43" i="2"/>
  <c r="N36" i="2"/>
  <c r="N38" i="2" s="1"/>
  <c r="R63" i="1" l="1"/>
  <c r="R63" i="2"/>
  <c r="R65" i="2"/>
  <c r="Q45" i="2"/>
  <c r="Q64" i="2"/>
  <c r="Q69" i="2"/>
  <c r="Q68" i="2"/>
  <c r="Q64" i="1"/>
  <c r="Q45" i="1"/>
  <c r="Q69" i="1"/>
  <c r="Q68" i="1"/>
  <c r="P67" i="2"/>
  <c r="P68" i="2"/>
  <c r="P64" i="2"/>
  <c r="P45" i="2"/>
  <c r="P67" i="1"/>
  <c r="P68" i="1"/>
  <c r="P64" i="1"/>
  <c r="P45" i="1"/>
  <c r="O45" i="2"/>
  <c r="O64" i="2"/>
  <c r="O68" i="2"/>
  <c r="O67" i="2"/>
  <c r="O45" i="1"/>
  <c r="O63" i="1" s="1"/>
  <c r="O65" i="1"/>
  <c r="O64" i="1"/>
  <c r="O68" i="1"/>
  <c r="O67" i="1"/>
  <c r="N45" i="2"/>
  <c r="N64" i="2"/>
  <c r="N68" i="2"/>
  <c r="N67" i="2"/>
  <c r="N70" i="1"/>
  <c r="N66" i="1"/>
  <c r="N59" i="1"/>
  <c r="N69" i="1" s="1"/>
  <c r="N43" i="1"/>
  <c r="N36" i="1"/>
  <c r="N38" i="1" s="1"/>
  <c r="K66" i="2"/>
  <c r="L66" i="2"/>
  <c r="M66" i="2"/>
  <c r="K70" i="2"/>
  <c r="L70" i="2"/>
  <c r="M70" i="2"/>
  <c r="H66" i="2"/>
  <c r="I66" i="2"/>
  <c r="J66" i="2"/>
  <c r="H70" i="2"/>
  <c r="I70" i="2"/>
  <c r="J70" i="2"/>
  <c r="G70" i="2"/>
  <c r="G66" i="2"/>
  <c r="J66" i="1"/>
  <c r="K66" i="1"/>
  <c r="L66" i="1"/>
  <c r="M66" i="1"/>
  <c r="J70" i="1"/>
  <c r="K70" i="1"/>
  <c r="L70" i="1"/>
  <c r="M70" i="1"/>
  <c r="H66" i="1"/>
  <c r="I66" i="1"/>
  <c r="H70" i="1"/>
  <c r="I70" i="1"/>
  <c r="G70" i="1"/>
  <c r="G66" i="1"/>
  <c r="M59" i="2"/>
  <c r="M67" i="2" s="1"/>
  <c r="L59" i="2"/>
  <c r="L67" i="2" s="1"/>
  <c r="K59" i="2"/>
  <c r="K67" i="2" s="1"/>
  <c r="J59" i="2"/>
  <c r="J67" i="2" s="1"/>
  <c r="I59" i="2"/>
  <c r="I67" i="2" s="1"/>
  <c r="H59" i="2"/>
  <c r="H67" i="2" s="1"/>
  <c r="G59" i="2"/>
  <c r="G69" i="2" s="1"/>
  <c r="M43" i="2"/>
  <c r="L43" i="2"/>
  <c r="K43" i="2"/>
  <c r="J43" i="2"/>
  <c r="I43" i="2"/>
  <c r="H43" i="2"/>
  <c r="G43" i="2"/>
  <c r="F43" i="2"/>
  <c r="E43" i="2"/>
  <c r="D43" i="2"/>
  <c r="C43" i="2"/>
  <c r="B43" i="2"/>
  <c r="L38" i="2"/>
  <c r="K38" i="2"/>
  <c r="J38" i="2"/>
  <c r="I38" i="2"/>
  <c r="H38" i="2"/>
  <c r="H45" i="2" s="1"/>
  <c r="H63" i="2" s="1"/>
  <c r="G38" i="2"/>
  <c r="F38" i="2"/>
  <c r="E38" i="2"/>
  <c r="D38" i="2"/>
  <c r="C38" i="2"/>
  <c r="B38" i="2"/>
  <c r="M36" i="2"/>
  <c r="M38" i="2" s="1"/>
  <c r="M64" i="2" s="1"/>
  <c r="M59" i="1"/>
  <c r="M67" i="1" s="1"/>
  <c r="L59" i="1"/>
  <c r="L67" i="1" s="1"/>
  <c r="K59" i="1"/>
  <c r="K67" i="1" s="1"/>
  <c r="J59" i="1"/>
  <c r="J67" i="1" s="1"/>
  <c r="I59" i="1"/>
  <c r="I67" i="1" s="1"/>
  <c r="H59" i="1"/>
  <c r="H67" i="1" s="1"/>
  <c r="G59" i="1"/>
  <c r="G69" i="1" s="1"/>
  <c r="M43" i="1"/>
  <c r="L43" i="1"/>
  <c r="K43" i="1"/>
  <c r="J43" i="1"/>
  <c r="I43" i="1"/>
  <c r="H43" i="1"/>
  <c r="G43" i="1"/>
  <c r="F43" i="1"/>
  <c r="E43" i="1"/>
  <c r="D43" i="1"/>
  <c r="C43" i="1"/>
  <c r="B43" i="1"/>
  <c r="L38" i="1"/>
  <c r="K38" i="1"/>
  <c r="J38" i="1"/>
  <c r="I38" i="1"/>
  <c r="H38" i="1"/>
  <c r="G38" i="1"/>
  <c r="G45" i="1" s="1"/>
  <c r="G63" i="1" s="1"/>
  <c r="F38" i="1"/>
  <c r="E38" i="1"/>
  <c r="D38" i="1"/>
  <c r="C38" i="1"/>
  <c r="B38" i="1"/>
  <c r="M36" i="1"/>
  <c r="M38" i="1" s="1"/>
  <c r="M64" i="1" s="1"/>
  <c r="C45" i="1" l="1"/>
  <c r="D45" i="2"/>
  <c r="K45" i="1"/>
  <c r="K63" i="1" s="1"/>
  <c r="L45" i="2"/>
  <c r="L63" i="2" s="1"/>
  <c r="H45" i="1"/>
  <c r="H63" i="1" s="1"/>
  <c r="I45" i="2"/>
  <c r="I63" i="2" s="1"/>
  <c r="B45" i="2"/>
  <c r="J45" i="2"/>
  <c r="J63" i="2" s="1"/>
  <c r="I45" i="1"/>
  <c r="I63" i="1" s="1"/>
  <c r="B45" i="1"/>
  <c r="J45" i="1"/>
  <c r="J63" i="1" s="1"/>
  <c r="C45" i="2"/>
  <c r="K45" i="2"/>
  <c r="K63" i="2" s="1"/>
  <c r="E45" i="1"/>
  <c r="F45" i="2"/>
  <c r="F45" i="1"/>
  <c r="G45" i="2"/>
  <c r="G63" i="2" s="1"/>
  <c r="D45" i="1"/>
  <c r="L45" i="1"/>
  <c r="L63" i="1" s="1"/>
  <c r="E45" i="2"/>
  <c r="Q63" i="2"/>
  <c r="Q65" i="2"/>
  <c r="Q63" i="1"/>
  <c r="Q65" i="1"/>
  <c r="P63" i="2"/>
  <c r="P65" i="2"/>
  <c r="G67" i="2"/>
  <c r="G68" i="2"/>
  <c r="J69" i="2"/>
  <c r="I69" i="2"/>
  <c r="H69" i="2"/>
  <c r="J68" i="2"/>
  <c r="I68" i="2"/>
  <c r="H68" i="2"/>
  <c r="H65" i="2"/>
  <c r="M69" i="2"/>
  <c r="L69" i="2"/>
  <c r="K69" i="2"/>
  <c r="M68" i="2"/>
  <c r="L68" i="2"/>
  <c r="K68" i="2"/>
  <c r="P63" i="1"/>
  <c r="P65" i="1"/>
  <c r="O65" i="2"/>
  <c r="O63" i="2"/>
  <c r="N65" i="2"/>
  <c r="N63" i="2"/>
  <c r="N45" i="1"/>
  <c r="N64" i="1"/>
  <c r="N68" i="1"/>
  <c r="N67" i="1"/>
  <c r="G64" i="2"/>
  <c r="E64" i="2"/>
  <c r="C64" i="2"/>
  <c r="L64" i="2"/>
  <c r="J64" i="2"/>
  <c r="H64" i="2"/>
  <c r="F64" i="2"/>
  <c r="D64" i="2"/>
  <c r="K64" i="2"/>
  <c r="I64" i="2"/>
  <c r="G68" i="1"/>
  <c r="H69" i="1"/>
  <c r="H68" i="1"/>
  <c r="L69" i="1"/>
  <c r="J69" i="1"/>
  <c r="L68" i="1"/>
  <c r="J68" i="1"/>
  <c r="G65" i="1"/>
  <c r="G67" i="1"/>
  <c r="I69" i="1"/>
  <c r="I68" i="1"/>
  <c r="M69" i="1"/>
  <c r="K69" i="1"/>
  <c r="M68" i="1"/>
  <c r="K68" i="1"/>
  <c r="K64" i="1"/>
  <c r="I64" i="1"/>
  <c r="G64" i="1"/>
  <c r="E64" i="1"/>
  <c r="C64" i="1"/>
  <c r="L64" i="1"/>
  <c r="J64" i="1"/>
  <c r="H64" i="1"/>
  <c r="F64" i="1"/>
  <c r="D64" i="1"/>
  <c r="M45" i="2"/>
  <c r="B64" i="2"/>
  <c r="M45" i="1"/>
  <c r="B64" i="1"/>
  <c r="K65" i="1" l="1"/>
  <c r="G65" i="2"/>
  <c r="I65" i="1"/>
  <c r="K65" i="2"/>
  <c r="L65" i="2"/>
  <c r="H65" i="1"/>
  <c r="J65" i="1"/>
  <c r="J65" i="2"/>
  <c r="L65" i="1"/>
  <c r="I65" i="2"/>
  <c r="M63" i="2"/>
  <c r="M65" i="2"/>
  <c r="N65" i="1"/>
  <c r="N63" i="1"/>
  <c r="M63" i="1"/>
  <c r="M65" i="1"/>
</calcChain>
</file>

<file path=xl/sharedStrings.xml><?xml version="1.0" encoding="utf-8"?>
<sst xmlns="http://schemas.openxmlformats.org/spreadsheetml/2006/main" count="256" uniqueCount="141">
  <si>
    <t>Lønnsomhetsundersøkelse for fiskeflåten</t>
  </si>
  <si>
    <t>Bedriftsøkonomisk perspektiv</t>
  </si>
  <si>
    <t>Bunnfiskerier, kystfiskefartøy</t>
  </si>
  <si>
    <t>Gjennomsnitt per fartøy</t>
  </si>
  <si>
    <t>År:</t>
  </si>
  <si>
    <t>Driftskostnader:</t>
  </si>
  <si>
    <t>Produktavgift</t>
  </si>
  <si>
    <t>Strukturavgift</t>
  </si>
  <si>
    <t>Kontrollavgift</t>
  </si>
  <si>
    <t>Arbeidsgodtgjørelse til mannskap</t>
  </si>
  <si>
    <t>Kostnader til proviant</t>
  </si>
  <si>
    <t>Sosiale kostnader</t>
  </si>
  <si>
    <t>Pensjonstrekk</t>
  </si>
  <si>
    <t xml:space="preserve">Avskrivning fartøy </t>
  </si>
  <si>
    <t>Avskrivninger fisketillatelser</t>
  </si>
  <si>
    <t>Drivstoff</t>
  </si>
  <si>
    <t>Agn, is, salt og emballasje</t>
  </si>
  <si>
    <t>Vedlikehold fartøy</t>
  </si>
  <si>
    <t>Vedlikehold/nyanskaffelser redskap</t>
  </si>
  <si>
    <t>Forsikring fartøy</t>
  </si>
  <si>
    <t>Andre forsikringer</t>
  </si>
  <si>
    <t>Andre kostnader</t>
  </si>
  <si>
    <t>Sum driftskostnader</t>
  </si>
  <si>
    <t>Driftsresultat</t>
  </si>
  <si>
    <t>Driftsmargin (%)</t>
  </si>
  <si>
    <t>Rentesub./kontraheringstilsk.</t>
  </si>
  <si>
    <t>Finansinntekter</t>
  </si>
  <si>
    <t>Finanskostnader</t>
  </si>
  <si>
    <t>Netto finansposter</t>
  </si>
  <si>
    <t>Balansestørrelser:</t>
  </si>
  <si>
    <t>Fisketillatelser</t>
  </si>
  <si>
    <t>Fiskefartøy</t>
  </si>
  <si>
    <t>Andre anleggsmidler</t>
  </si>
  <si>
    <t>Sum anleggsmidler</t>
  </si>
  <si>
    <t>Sum omløpsmidler</t>
  </si>
  <si>
    <t>Sum eiendeler</t>
  </si>
  <si>
    <t>Egenkapital</t>
  </si>
  <si>
    <t>Langsiktig gjeld</t>
  </si>
  <si>
    <t>Kortsiktig gjeld</t>
  </si>
  <si>
    <t>Sum egenkapital og gjeld</t>
  </si>
  <si>
    <t>Totalkapitalrentabilitet (%)</t>
  </si>
  <si>
    <t>Driftsdøgn</t>
  </si>
  <si>
    <t>Antall fartøy i utvalg</t>
  </si>
  <si>
    <t>Antall fartøy i populasjon</t>
  </si>
  <si>
    <t>Bunnfiskerier, havfiskefartøy</t>
  </si>
  <si>
    <t>Veid gjennomsnitt per fartøy - som vekter har en benyttet antall fartøy i massen</t>
  </si>
  <si>
    <t>Tidsserie:</t>
  </si>
  <si>
    <t>Endringer i metode/underliggende forutsetninger</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</si>
  <si>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</si>
  <si>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</si>
  <si>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</si>
  <si>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</si>
  <si>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</si>
  <si>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</si>
  <si>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</si>
  <si>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</si>
  <si>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</si>
  <si>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</si>
  <si>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</si>
  <si>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Agn, is salt og emballasje</t>
  </si>
  <si>
    <t>Her inngår kostnader til agn, konservering av fisk og emballasje.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</si>
  <si>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</si>
  <si>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Vedlikehold/nyanskaffelse redskap</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</si>
  <si>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</si>
  <si>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</si>
  <si>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</si>
  <si>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</si>
  <si>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</si>
  <si>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</si>
  <si>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</si>
  <si>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</si>
  <si>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</si>
  <si>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</si>
  <si>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</si>
  <si>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</si>
  <si>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</si>
  <si>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</si>
  <si>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</si>
  <si>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</si>
  <si>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andre varige driftsmidler inkluderes blant annet redskap, hjelpebåt, sjøbod, kai, transportmidler og langsiktige plasseringer i aksjer og andeler.</t>
  </si>
  <si>
    <t>Sum anleggsmidler er summen av "Fiskefartøy", "Fisketillatelser" og "Andre anleggsmidler".</t>
  </si>
  <si>
    <t xml:space="preserve">Sum omløpsmidler består av kontanter, bankinnskudd, kortsiktig plassering av aksjer og andeler, varelager og beholdning av bunkers, proviant emballasje mv. </t>
  </si>
  <si>
    <t>Sum eiendeler er summen av anleggsmidler og omløpsmidler.</t>
  </si>
  <si>
    <t>Egenkapitalen er differansen mellom sum eiendeler og summen av kortsiktig og langsiktig gjeld.</t>
  </si>
  <si>
    <t xml:space="preserve">Fartøyenes langsiktige gjeld (pantegjeld, utsatt skatt osv.). </t>
  </si>
  <si>
    <t>Fartøyenes kortsiktige gjeld (driftskreditt, leverandørgjeld, skyldig merverdi- og investeringsavgift osv.).</t>
  </si>
  <si>
    <t>Sum egenkapital og gjeld er summen av "Egenkapital", "Kortsiktig gjeld" og "Langsiktig gjeld".</t>
  </si>
  <si>
    <t>Antall driftsdøgn</t>
  </si>
  <si>
    <t>Antall fartøy i utvalg er antall fartøy som resultatene i lønnsomhetsundersøkelsen er basert på. Se "Merknader - metodiske endringer" vedrørende endring i utvalgsmetode.</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</si>
  <si>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</si>
  <si>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</si>
  <si>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</si>
  <si>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</si>
  <si>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</si>
  <si>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</si>
  <si>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</si>
  <si>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</si>
  <si>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</si>
  <si>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</si>
  <si>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</si>
  <si>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</si>
  <si>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</si>
  <si>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</si>
  <si>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Lønnsomhetsundersøkelse for fiskeflåten - Kystfiskefartøy og havfiskefartøy</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</si>
  <si>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</si>
  <si>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</si>
  <si>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</si>
  <si>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 xml:space="preserve">Driftsinntekter </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</si>
  <si>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</si>
  <si>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</si>
  <si>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</si>
  <si>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</si>
  <si>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</si>
  <si>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</si>
  <si>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</si>
  <si>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</si>
  <si>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</si>
  <si>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</si>
  <si>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</si>
  <si>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</si>
  <si>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</si>
  <si>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</si>
  <si>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</si>
  <si>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</si>
  <si>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</si>
  <si>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</si>
  <si>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</si>
  <si>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</si>
  <si>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</si>
  <si>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</si>
  <si>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</si>
  <si>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</si>
  <si>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</si>
  <si>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</si>
  <si>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</si>
  <si>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</si>
  <si>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</si>
  <si>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</si>
  <si>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</si>
  <si>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 xml:space="preserve"> </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</si>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</sst>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Red]\-#,##0.0"/>
    <numFmt numFmtId="166" formatCode="#,##0.0"/>
  </numFmts>
  <fonts count="26" x14ac:knownFonts="1">
    <font>
      <sz val="10"/>
      <name val="Arial"/>
      <family val="2"/>
    </font>
    <font>
      <sz val="10"/>
      <name val="Arial"/>
      <family val="2"/>
    </font>
    <font>
      <sz val="10"/>
      <name val="Arial"/>
      <family val="2"/>
    </font>
    <font>
      <sz val="10"/>
      <name val="Arial"/>
      <family val="2"/>
    </font>
    <font>
      <sz val="10"/>
      <color theme="1"/>
      <name val="Arial"/>
      <family val="2"/>
    </font>
    <font>
      <sz val="16"/>
      <color rgb="FF14406B"/>
      <name val="Arial"/>
      <family val="2"/>
    </font>
    <font>
      <sz val="8"/>
      <name val="Arial"/>
      <family val="2"/>
    </font>
    <font>
      <b/>
      <sz val="14"/>
      <name val="Arial"/>
      <family val="2"/>
    </font>
    <font>
      <sz val="14"/>
      <color rgb="FF14406B"/>
      <name val="Arial"/>
      <family val="2"/>
    </font>
    <font>
      <sz val="9"/>
      <name val="Arial"/>
      <family val="2"/>
    </font>
    <font>
      <b/>
      <sz val="9"/>
      <name val="Arial"/>
      <family val="2"/>
    </font>
    <font>
      <b/>
      <sz val="9"/>
      <color theme="0"/>
      <name val="Arial"/>
      <family val="2"/>
    </font>
    <font>
      <sz val="11"/>
      <color rgb="FF14406B"/>
      <name val="Arial"/>
      <family val="2"/>
    </font>
    <font>
      <sz val="9"/>
      <color rgb="FFFF0000"/>
      <name val="Arial"/>
      <family val="2"/>
    </font>
    <font>
      <sz val="9"/>
      <color theme="1"/>
      <name val="Arial"/>
      <family val="2"/>
    </font>
    <font>
      <b/>
      <sz val="9"/>
      <color rgb="FFFF0000"/>
      <name val="Arial"/>
      <family val="2"/>
    </font>
    <font>
      <sz val="8"/>
      <color rgb="FFFF0000"/>
      <name val="Arial"/>
      <family val="2"/>
    </font>
    <font>
      <sz val="10"/>
      <color rgb="FFFF0000"/>
      <name val="Arial"/>
      <family val="2"/>
    </font>
    <font>
      <b/>
      <sz val="10"/>
      <name val="Arial"/>
      <family val="2"/>
    </font>
    <font>
      <u/>
      <sz val="10"/>
      <name val="Arial"/>
      <family val="2"/>
    </font>
    <font>
      <b/>
      <sz val="10"/>
      <color theme="1"/>
      <name val="Arial"/>
      <family val="2"/>
    </font>
    <font>
      <sz val="14"/>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2" fillId="0" borderId="0"/>
    <xf numFmtId="0" fontId="3" fillId="0" borderId="0"/>
  </cellStyleXfs>
  <cellXfs count="117">
    <xf numFmtId="0" fontId="0" fillId="0" borderId="0" xfId="0"/>
    <xf numFmtId="0" fontId="5" fillId="0" borderId="0" xfId="0" applyFont="1"/>
    <xf numFmtId="0" fontId="6" fillId="0" borderId="0" xfId="0" applyFont="1"/>
    <xf numFmtId="0" fontId="0" fillId="0" borderId="0" xfId="0" applyFont="1"/>
    <xf numFmtId="0" fontId="7" fillId="0" borderId="0" xfId="0" applyFont="1"/>
    <xf numFmtId="0" fontId="8" fillId="0" borderId="0" xfId="0" applyFont="1" applyAlignment="1"/>
    <xf numFmtId="0" fontId="9" fillId="0" borderId="0" xfId="0" applyFont="1"/>
    <xf numFmtId="0" fontId="9" fillId="0" borderId="0" xfId="0" applyFont="1" applyAlignment="1">
      <alignment vertical="center"/>
    </xf>
    <xf numFmtId="0" fontId="10" fillId="0" borderId="0" xfId="0" applyFont="1" applyAlignment="1">
      <alignment vertical="top" wrapText="1"/>
    </xf>
    <xf numFmtId="1" fontId="11" fillId="2" borderId="1" xfId="0" applyNumberFormat="1" applyFont="1" applyFill="1" applyBorder="1" applyAlignment="1">
      <alignment horizontal="left"/>
    </xf>
    <xf numFmtId="1" fontId="11" fillId="2" borderId="1" xfId="0" applyNumberFormat="1" applyFont="1" applyFill="1" applyBorder="1" applyAlignment="1">
      <alignment horizontal="right"/>
    </xf>
    <xf numFmtId="0" fontId="10" fillId="0" borderId="0" xfId="0" applyFont="1"/>
    <xf numFmtId="1" fontId="12" fillId="0" borderId="0" xfId="0" applyNumberFormat="1" applyFont="1" applyAlignment="1">
      <alignment horizontal="left" vertical="center"/>
    </xf>
    <xf numFmtId="1" fontId="10" fillId="0" borderId="0" xfId="0" applyNumberFormat="1" applyFont="1" applyFill="1" applyBorder="1" applyAlignment="1">
      <alignment horizontal="right"/>
    </xf>
    <xf numFmtId="0" fontId="10" fillId="0" borderId="0" xfId="0" applyFont="1" applyFill="1"/>
    <xf numFmtId="0" fontId="10" fillId="0" borderId="0" xfId="0" applyFont="1" applyAlignment="1">
      <alignment vertical="center"/>
    </xf>
    <xf numFmtId="3" fontId="10" fillId="0" borderId="0" xfId="0" applyNumberFormat="1" applyFont="1"/>
    <xf numFmtId="3" fontId="10" fillId="0" borderId="0" xfId="0" applyNumberFormat="1" applyFont="1" applyAlignment="1">
      <alignment vertical="top"/>
    </xf>
    <xf numFmtId="3" fontId="9" fillId="0" borderId="0" xfId="0" applyNumberFormat="1" applyFont="1"/>
    <xf numFmtId="0" fontId="13" fillId="0" borderId="0" xfId="0" applyFont="1"/>
    <xf numFmtId="0" fontId="9" fillId="0" borderId="0" xfId="1" applyFont="1"/>
    <xf numFmtId="3" fontId="10" fillId="0" borderId="1" xfId="0" applyNumberFormat="1" applyFont="1" applyBorder="1"/>
    <xf numFmtId="164" fontId="10" fillId="0" borderId="0" xfId="0" applyNumberFormat="1" applyFont="1"/>
    <xf numFmtId="164" fontId="9" fillId="0" borderId="0" xfId="0" applyNumberFormat="1" applyFont="1"/>
    <xf numFmtId="166" fontId="13" fillId="0" borderId="0" xfId="0" applyNumberFormat="1" applyFont="1"/>
    <xf numFmtId="166" fontId="9" fillId="0" borderId="0" xfId="0" applyNumberFormat="1" applyFont="1"/>
    <xf numFmtId="3" fontId="13" fillId="0" borderId="0" xfId="0" applyNumberFormat="1" applyFont="1"/>
    <xf numFmtId="3" fontId="14" fillId="0" borderId="0" xfId="0" applyNumberFormat="1" applyFont="1" applyAlignment="1">
      <alignment vertical="top"/>
    </xf>
    <xf numFmtId="0" fontId="12" fillId="0" borderId="0" xfId="0" applyFont="1" applyBorder="1"/>
    <xf numFmtId="0" fontId="10" fillId="0" borderId="0" xfId="1" applyFont="1"/>
    <xf numFmtId="3" fontId="15" fillId="0" borderId="1" xfId="0" applyNumberFormat="1" applyFont="1" applyBorder="1"/>
    <xf numFmtId="3" fontId="15" fillId="0" borderId="0" xfId="0" applyNumberFormat="1" applyFont="1" applyBorder="1"/>
    <xf numFmtId="3" fontId="10" fillId="0" borderId="0" xfId="0" applyNumberFormat="1" applyFont="1" applyBorder="1"/>
    <xf numFmtId="0" fontId="12" fillId="0" borderId="0" xfId="0" applyFont="1"/>
    <xf numFmtId="165" fontId="9" fillId="0" borderId="0" xfId="0" applyNumberFormat="1" applyFont="1"/>
    <xf numFmtId="165" fontId="9" fillId="0" borderId="0" xfId="0" applyNumberFormat="1" applyFont="1" applyAlignment="1">
      <alignment horizontal="right"/>
    </xf>
    <xf numFmtId="3" fontId="15" fillId="0" borderId="0" xfId="0" applyNumberFormat="1" applyFont="1"/>
    <xf numFmtId="1" fontId="10" fillId="0" borderId="0" xfId="0" applyNumberFormat="1" applyFont="1"/>
    <xf numFmtId="165" fontId="13" fillId="0" borderId="0" xfId="0" applyNumberFormat="1" applyFont="1"/>
    <xf numFmtId="0" fontId="6" fillId="2" borderId="0" xfId="0" applyFont="1" applyFill="1"/>
    <xf numFmtId="0" fontId="16" fillId="2" borderId="0" xfId="0" applyFont="1" applyFill="1"/>
    <xf numFmtId="0" fontId="17" fillId="2" borderId="0" xfId="0" applyFont="1" applyFill="1"/>
    <xf numFmtId="0" fontId="6" fillId="0" borderId="0" xfId="0" applyFont="1" applyFill="1"/>
    <xf numFmtId="0" fontId="16" fillId="0" borderId="0" xfId="0" applyFont="1"/>
    <xf numFmtId="0" fontId="17" fillId="0" borderId="0" xfId="0" applyFont="1"/>
    <xf numFmtId="1" fontId="10" fillId="2" borderId="0" xfId="0" applyNumberFormat="1" applyFont="1" applyFill="1" applyBorder="1" applyAlignment="1">
      <alignment horizontal="left"/>
    </xf>
    <xf numFmtId="1" fontId="10" fillId="2" borderId="0" xfId="0" applyNumberFormat="1" applyFont="1" applyFill="1" applyBorder="1" applyAlignment="1">
      <alignment horizontal="right"/>
    </xf>
    <xf numFmtId="0" fontId="5" fillId="0" borderId="0" xfId="2" applyFont="1"/>
    <xf numFmtId="0" fontId="1" fillId="0" borderId="0" xfId="2" applyFont="1"/>
    <xf numFmtId="0" fontId="7" fillId="0" borderId="0" xfId="2" applyFont="1"/>
    <xf numFmtId="0" fontId="12" fillId="0" borderId="0" xfId="1" applyFont="1"/>
    <xf numFmtId="0" fontId="1" fillId="0" borderId="0" xfId="1" applyFont="1"/>
    <xf numFmtId="0" fontId="18" fillId="0" borderId="0" xfId="1" applyFont="1"/>
    <xf numFmtId="0" fontId="18" fillId="0" borderId="2" xfId="1" applyFont="1" applyBorder="1" applyAlignment="1">
      <alignment vertical="top"/>
    </xf>
    <xf numFmtId="0" fontId="1" fillId="0" borderId="3" xfId="1" applyFont="1" applyBorder="1" applyAlignment="1">
      <alignment vertical="top" wrapText="1"/>
    </xf>
    <xf numFmtId="0" fontId="18" fillId="0" borderId="5" xfId="1" applyFont="1" applyBorder="1" applyAlignment="1">
      <alignment horizontal="right" vertical="top"/>
    </xf>
    <xf numFmtId="0" fontId="1" fillId="0" borderId="6" xfId="1" applyFont="1" applyBorder="1" applyAlignment="1">
      <alignment vertical="top"/>
    </xf>
    <xf numFmtId="1" fontId="18" fillId="0" borderId="5" xfId="1" applyNumberFormat="1" applyFont="1" applyBorder="1" applyAlignment="1">
      <alignment vertical="top"/>
    </xf>
    <xf numFmtId="0" fontId="1" fillId="0" borderId="0" xfId="1" applyFont="1" applyAlignment="1">
      <alignment wrapText="1"/>
    </xf>
    <xf numFmtId="0" fontId="1" fillId="0" borderId="6" xfId="1" applyFont="1" applyBorder="1" applyAlignment="1">
      <alignment vertical="top" wrapText="1"/>
    </xf>
    <xf numFmtId="0" fontId="18" fillId="0" borderId="5" xfId="1" applyFont="1" applyBorder="1" applyAlignment="1">
      <alignment vertical="top"/>
    </xf>
    <xf numFmtId="0" fontId="1" fillId="0" borderId="0" xfId="3" applyFont="1"/>
    <xf numFmtId="0" fontId="18" fillId="0" borderId="5" xfId="1" applyFont="1" applyFill="1" applyBorder="1" applyAlignment="1">
      <alignment vertical="top"/>
    </xf>
    <xf numFmtId="0" fontId="20" fillId="0" borderId="17" xfId="1" applyFont="1" applyBorder="1" applyAlignment="1">
      <alignment vertical="top"/>
    </xf>
    <xf numFmtId="0" fontId="4" fillId="0" borderId="6" xfId="1" applyFont="1" applyBorder="1" applyAlignment="1">
      <alignment vertical="top"/>
    </xf>
    <xf numFmtId="0" fontId="18" fillId="0" borderId="16" xfId="1" applyFont="1" applyBorder="1" applyAlignment="1">
      <alignment vertical="top"/>
    </xf>
    <xf numFmtId="0" fontId="4" fillId="0" borderId="9" xfId="1" applyFont="1" applyBorder="1" applyAlignment="1">
      <alignment vertical="top"/>
    </xf>
    <xf numFmtId="0" fontId="5" fillId="0" borderId="0" xfId="1" applyFont="1"/>
    <xf numFmtId="0" fontId="21" fillId="0" borderId="0" xfId="1" applyFont="1"/>
    <xf numFmtId="0" fontId="20" fillId="0" borderId="2" xfId="1" applyFont="1" applyBorder="1" applyAlignment="1">
      <alignment vertical="top"/>
    </xf>
    <xf numFmtId="0" fontId="20" fillId="0" borderId="5" xfId="1" applyFont="1" applyBorder="1" applyAlignment="1">
      <alignment vertical="top"/>
    </xf>
    <xf numFmtId="0" fontId="20" fillId="0" borderId="10" xfId="1" applyFont="1" applyBorder="1" applyAlignment="1">
      <alignment vertical="top"/>
    </xf>
    <xf numFmtId="0" fontId="17" fillId="0" borderId="0" xfId="1" applyFont="1"/>
    <xf numFmtId="0" fontId="22" fillId="0" borderId="10" xfId="1" applyFont="1" applyBorder="1" applyAlignment="1">
      <alignment vertical="top"/>
    </xf>
    <xf numFmtId="165" fontId="20" fillId="0" borderId="5" xfId="1" applyNumberFormat="1" applyFont="1" applyBorder="1" applyAlignment="1">
      <alignment vertical="top"/>
    </xf>
    <xf numFmtId="0" fontId="4" fillId="0" borderId="5" xfId="1" applyFont="1" applyBorder="1" applyAlignment="1">
      <alignment vertical="top"/>
    </xf>
    <xf numFmtId="0" fontId="20" fillId="0" borderId="8" xfId="1" applyFont="1" applyBorder="1" applyAlignment="1">
      <alignment vertical="top"/>
    </xf>
    <xf numFmtId="0" fontId="19" fillId="0" borderId="0" xfId="1" applyFont="1"/>
    <xf numFmtId="0" fontId="24" fillId="0" borderId="0" xfId="0" applyFont="1" applyAlignment="1">
      <alignment horizontal="left"/>
    </xf>
    <xf numFmtId="0" fontId="1" fillId="0" borderId="0" xfId="1"/>
    <xf numFmtId="0" fontId="1" fillId="0" borderId="0" xfId="1" applyAlignment="1">
      <alignment wrapText="1"/>
    </xf>
    <xf numFmtId="3" fontId="6" fillId="0" borderId="0" xfId="0" applyNumberFormat="1" applyFont="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3" xfId="1" applyFont="1" applyBorder="1" applyAlignment="1">
      <alignment vertical="top" wrapText="1"/>
    </xf>
    <xf numFmtId="0" fontId="1" fillId="0" borderId="4" xfId="1" applyFont="1" applyBorder="1" applyAlignment="1">
      <alignment vertical="top" wrapText="1"/>
    </xf>
    <xf numFmtId="0" fontId="1" fillId="0" borderId="6" xfId="1" applyFont="1" applyBorder="1" applyAlignment="1">
      <alignment vertical="top" wrapText="1"/>
    </xf>
    <xf numFmtId="0" fontId="1" fillId="0" borderId="7" xfId="1" applyFont="1" applyBorder="1" applyAlignment="1">
      <alignment vertical="top" wrapText="1"/>
    </xf>
    <xf numFmtId="0" fontId="1" fillId="0" borderId="6" xfId="1" applyBorder="1" applyAlignment="1">
      <alignment vertical="top" wrapText="1"/>
    </xf>
    <xf numFmtId="0" fontId="1" fillId="0" borderId="7"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9"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4" fillId="0" borderId="6" xfId="1" applyFont="1" applyBorder="1" applyAlignment="1">
      <alignment vertical="top" wrapText="1"/>
    </xf>
    <xf numFmtId="0" fontId="4" fillId="0" borderId="7" xfId="1" applyFont="1" applyBorder="1" applyAlignment="1">
      <alignment vertical="top" wrapText="1"/>
    </xf>
    <xf numFmtId="0" fontId="1" fillId="0" borderId="3" xfId="1" applyBorder="1" applyAlignment="1">
      <alignment vertical="top" wrapText="1"/>
    </xf>
    <xf numFmtId="0" fontId="1" fillId="0" borderId="4"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9" defaultPivotStyle="PivotStyleLight16"/>
  <colors>
    <mruColors>
      <color rgb="FF14406B"/>
      <color rgb="FFCBD7ED"/>
      <color rgb="FF0033A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7"/>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2.75" x14ac:dyDescent="0.2"/>
  <cols>
    <col min="1" max="1" width="62.85546875" style="2" customWidth="1"/>
    <col min="2" max="10" width="11.42578125" style="2" bestFit="1" customWidth="1"/>
    <col min="11" max="11" width="11.42578125" style="3" bestFit="1" customWidth="1"/>
    <col min="12" max="16" width="11.42578125" style="2" bestFit="1" customWidth="1"/>
    <col min="17" max="27" width="11.42578125" style="2" customWidth="1"/>
    <col min="28" max="16384" width="9.140625" style="2"/>
  </cols>
  <sheetData>
    <row r="1" spans="1:27" ht="20.25" x14ac:dyDescent="0.3">
      <c r="A1" s="1" t="s">
        <v>0</v>
      </c>
    </row>
    <row r="2" spans="1:27" ht="12.75" customHeight="1" x14ac:dyDescent="0.25">
      <c r="A2" s="4"/>
    </row>
    <row r="3" spans="1:27" ht="18" x14ac:dyDescent="0.25">
      <c r="A3" s="5" t="s">
        <v>2</v>
      </c>
    </row>
    <row r="4" spans="1:27" ht="15" x14ac:dyDescent="0.2">
      <c r="A4" s="78" t="s">
        <v>133</v>
      </c>
    </row>
    <row r="5" spans="1:27" ht="11.25" customHeight="1" x14ac:dyDescent="0.2"/>
    <row r="6" spans="1:27" x14ac:dyDescent="0.2">
      <c r="A6" s="6" t="s">
        <v>1</v>
      </c>
    </row>
    <row r="7" spans="1:27" x14ac:dyDescent="0.2">
      <c r="A7" s="6" t="s">
        <v>3</v>
      </c>
    </row>
    <row r="8" spans="1:27" x14ac:dyDescent="0.2">
      <c r="A8" s="6" t="s">
        <v>138</v>
      </c>
    </row>
    <row r="9" spans="1:27" s="3" customFormat="1" x14ac:dyDescent="0.2">
      <c r="A9" s="7" t="s">
        <v>140</v>
      </c>
      <c r="B9" s="2"/>
      <c r="C9" s="2"/>
      <c r="D9" s="2"/>
      <c r="E9" s="2"/>
      <c r="F9" s="2"/>
      <c r="G9" s="2"/>
      <c r="H9" s="2"/>
    </row>
    <row r="10" spans="1:27" ht="37.5" customHeight="1" x14ac:dyDescent="0.2">
      <c r="A10" s="8" t="s">
        <v>105</v>
      </c>
    </row>
    <row r="11" spans="1:27" ht="11.25" customHeight="1" x14ac:dyDescent="0.2"/>
    <row r="12" spans="1:27" s="11" customFormat="1" ht="13.5" customHeight="1" x14ac:dyDescent="0.2">
      <c r="A12" s="9" t="s">
        <v>4</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s="14" customFormat="1" ht="15" customHeight="1" x14ac:dyDescent="0.2">
      <c r="A13" s="12" t="s">
        <v>106</v>
      </c>
      <c r="B13" s="13"/>
      <c r="C13" s="13"/>
      <c r="D13" s="13"/>
      <c r="E13" s="13"/>
      <c r="F13" s="13"/>
      <c r="G13" s="13"/>
      <c r="H13" s="13"/>
      <c r="I13" s="13"/>
      <c r="J13" s="13"/>
      <c r="K13" s="13"/>
      <c r="L13" s="13"/>
      <c r="M13" s="13"/>
      <c r="N13" s="13"/>
      <c r="O13" s="13"/>
      <c r="P13" s="13"/>
    </row>
    <row r="14" spans="1:27" s="6" customFormat="1" ht="12.75" customHeight="1" x14ac:dyDescent="0.2">
      <c r="A14" s="15" t="s">
        <v>55</v>
      </c>
      <c r="B14" s="16">
        <v>1245435.12659574</v>
      </c>
      <c r="C14" s="16">
        <v>1092984.92377399</v>
      </c>
      <c r="D14" s="16">
        <v>1057342.3673805599</v>
      </c>
      <c r="E14" s="16">
        <v>1194155.8150224199</v>
      </c>
      <c r="F14" s="16">
        <v>1253489.0687679099</v>
      </c>
      <c r="G14" s="16">
        <v>1006521.0068836</v>
      </c>
      <c r="H14" s="16">
        <v>1232710.5353059899</v>
      </c>
      <c r="I14" s="16">
        <v>1505672.4262948199</v>
      </c>
      <c r="J14" s="16">
        <v>1730591.61257764</v>
      </c>
      <c r="K14" s="17">
        <v>1830036.0373239401</v>
      </c>
      <c r="L14" s="17">
        <v>1774115.2963224901</v>
      </c>
      <c r="M14" s="17">
        <v>1662872.90883392</v>
      </c>
      <c r="N14" s="17">
        <v>1816731.66154971</v>
      </c>
      <c r="O14" s="17">
        <v>2575151.0709282001</v>
      </c>
      <c r="P14" s="17">
        <v>2581487.7781512602</v>
      </c>
      <c r="Q14" s="17">
        <v>2690254.3844086002</v>
      </c>
      <c r="R14" s="17">
        <v>2690122.5143056498</v>
      </c>
      <c r="S14" s="17">
        <v>3184546.7490961701</v>
      </c>
      <c r="T14" s="17">
        <v>3949457.4773234199</v>
      </c>
      <c r="U14" s="17">
        <v>3228229.9171301401</v>
      </c>
      <c r="V14" s="17">
        <v>3244409.86518595</v>
      </c>
      <c r="W14" s="17">
        <v>4154398.06238752</v>
      </c>
      <c r="X14" s="17">
        <v>3779379.9805079699</v>
      </c>
      <c r="Y14" s="17">
        <v>4007450.0309065902</v>
      </c>
      <c r="Z14" s="16">
        <v>5294243.3296199199</v>
      </c>
      <c r="AA14" s="16">
        <v>5552109.4546640599</v>
      </c>
    </row>
    <row r="15" spans="1:27" ht="11.25" customHeight="1" x14ac:dyDescent="0.2">
      <c r="Z15" s="81"/>
      <c r="AA15" s="81" t="s">
        <v>139</v>
      </c>
    </row>
    <row r="16" spans="1:27" s="6" customFormat="1" ht="12.75" customHeight="1" x14ac:dyDescent="0.2">
      <c r="A16" s="11" t="s">
        <v>5</v>
      </c>
      <c r="B16" s="18"/>
      <c r="C16" s="18"/>
      <c r="D16" s="18"/>
      <c r="E16" s="18"/>
      <c r="F16" s="18"/>
      <c r="G16" s="18"/>
      <c r="H16" s="19"/>
      <c r="I16" s="19"/>
      <c r="J16" s="19"/>
      <c r="K16" s="19"/>
      <c r="L16" s="19"/>
      <c r="Z16" s="18"/>
      <c r="AA16" s="18" t="s">
        <v>139</v>
      </c>
    </row>
    <row r="17" spans="1:27" s="6" customFormat="1" ht="12.75" customHeight="1" x14ac:dyDescent="0.2">
      <c r="A17" s="6" t="s">
        <v>6</v>
      </c>
      <c r="B17" s="18">
        <v>39154.4744680851</v>
      </c>
      <c r="C17" s="18">
        <v>34310.784648187597</v>
      </c>
      <c r="D17" s="18">
        <v>35004.683141131201</v>
      </c>
      <c r="E17" s="18">
        <v>44245.881165919302</v>
      </c>
      <c r="F17" s="18">
        <v>40394.864756447001</v>
      </c>
      <c r="G17" s="18">
        <v>33421.310387985002</v>
      </c>
      <c r="H17" s="18">
        <v>47329.380632145301</v>
      </c>
      <c r="I17" s="18">
        <v>49022.765737051799</v>
      </c>
      <c r="J17" s="18">
        <v>47146.088509316804</v>
      </c>
      <c r="K17" s="18">
        <v>46373.6964788732</v>
      </c>
      <c r="L17" s="18">
        <v>46983.291371994303</v>
      </c>
      <c r="M17" s="18">
        <v>44454.176678445197</v>
      </c>
      <c r="N17" s="18">
        <v>51616.398391812902</v>
      </c>
      <c r="O17" s="18">
        <v>71638.099824868696</v>
      </c>
      <c r="P17" s="18">
        <v>67696.970588235301</v>
      </c>
      <c r="Q17" s="18">
        <v>70941.057347670299</v>
      </c>
      <c r="R17" s="18">
        <v>83568.093510118604</v>
      </c>
      <c r="S17" s="18">
        <v>95388.405639913195</v>
      </c>
      <c r="T17" s="18">
        <v>97495.376951672893</v>
      </c>
      <c r="U17" s="18">
        <v>68172.610678531695</v>
      </c>
      <c r="V17" s="18">
        <v>70048.321797520694</v>
      </c>
      <c r="W17" s="18">
        <v>85459.4211157768</v>
      </c>
      <c r="X17" s="18">
        <v>76945.691671588895</v>
      </c>
      <c r="Y17" s="18">
        <v>79680.785714285696</v>
      </c>
      <c r="Z17" s="18">
        <v>105798.79750982999</v>
      </c>
      <c r="AA17" s="18">
        <v>104199.11154598799</v>
      </c>
    </row>
    <row r="18" spans="1:27" s="6" customFormat="1" ht="12.75" customHeight="1" x14ac:dyDescent="0.2">
      <c r="A18" s="6" t="s">
        <v>129</v>
      </c>
      <c r="B18" s="18"/>
      <c r="C18" s="18"/>
      <c r="D18" s="18"/>
      <c r="E18" s="18"/>
      <c r="F18" s="18"/>
      <c r="G18" s="18"/>
      <c r="H18" s="18"/>
      <c r="I18" s="18"/>
      <c r="J18" s="18"/>
      <c r="K18" s="18"/>
      <c r="L18" s="18"/>
      <c r="M18" s="18"/>
      <c r="N18" s="18"/>
      <c r="O18" s="18"/>
      <c r="P18" s="18"/>
      <c r="Q18" s="18"/>
      <c r="R18" s="18"/>
      <c r="S18" s="18"/>
      <c r="T18" s="18"/>
      <c r="U18" s="18"/>
      <c r="V18" s="18"/>
      <c r="W18" s="18">
        <v>36343.142771445702</v>
      </c>
      <c r="X18" s="18">
        <v>32919.642646190201</v>
      </c>
      <c r="Y18" s="18">
        <v>35809.029532966997</v>
      </c>
      <c r="Z18" s="18">
        <v>43300.913499344701</v>
      </c>
      <c r="AA18" s="18">
        <v>44343.249836921103</v>
      </c>
    </row>
    <row r="19" spans="1:27" s="6" customFormat="1" ht="12.75" customHeight="1" x14ac:dyDescent="0.2">
      <c r="A19" s="6" t="s">
        <v>7</v>
      </c>
      <c r="B19" s="18"/>
      <c r="C19" s="18"/>
      <c r="D19" s="18"/>
      <c r="E19" s="18"/>
      <c r="F19" s="18"/>
      <c r="G19" s="18">
        <v>1209.73341677096</v>
      </c>
      <c r="H19" s="18">
        <v>4181.2770679219902</v>
      </c>
      <c r="I19" s="18">
        <v>5202.6677290836697</v>
      </c>
      <c r="J19" s="18">
        <v>844.35170807453403</v>
      </c>
      <c r="K19" s="18">
        <v>896.90985915493002</v>
      </c>
      <c r="L19" s="18">
        <v>2039.5304101838799</v>
      </c>
      <c r="M19" s="18"/>
      <c r="N19" s="18"/>
      <c r="O19" s="18"/>
      <c r="P19" s="18"/>
      <c r="Q19" s="18"/>
      <c r="R19" s="18"/>
      <c r="S19" s="18"/>
      <c r="T19" s="18"/>
      <c r="U19" s="18"/>
      <c r="V19" s="18"/>
      <c r="W19" s="18"/>
      <c r="X19" s="18"/>
      <c r="Y19" s="18"/>
      <c r="Z19" s="18"/>
      <c r="AA19" s="18"/>
    </row>
    <row r="20" spans="1:27" s="6" customFormat="1" ht="12.75" customHeight="1" x14ac:dyDescent="0.2">
      <c r="A20" s="6" t="s">
        <v>8</v>
      </c>
      <c r="B20" s="18"/>
      <c r="C20" s="18"/>
      <c r="D20" s="18"/>
      <c r="E20" s="18"/>
      <c r="F20" s="18"/>
      <c r="G20" s="18"/>
      <c r="H20" s="18"/>
      <c r="I20" s="18">
        <v>2969.20637450199</v>
      </c>
      <c r="J20" s="18">
        <v>3397.4332298136601</v>
      </c>
      <c r="K20" s="18">
        <v>3580.9359154929598</v>
      </c>
      <c r="L20" s="18">
        <v>3475.93210749646</v>
      </c>
      <c r="M20" s="18">
        <v>3186.0183745582999</v>
      </c>
      <c r="N20" s="18">
        <v>3498.8808479532199</v>
      </c>
      <c r="O20" s="18">
        <v>4983.68301225919</v>
      </c>
      <c r="P20" s="18">
        <v>4999.5260504201697</v>
      </c>
      <c r="Q20" s="18"/>
      <c r="R20" s="18"/>
      <c r="S20" s="18"/>
      <c r="T20" s="18"/>
      <c r="U20" s="18"/>
      <c r="V20" s="18"/>
      <c r="W20" s="18"/>
      <c r="X20" s="18"/>
      <c r="Y20" s="18">
        <v>4098.8901098901097</v>
      </c>
      <c r="Z20" s="18">
        <v>5440.66186107471</v>
      </c>
      <c r="AA20" s="18">
        <v>5398.3659491193703</v>
      </c>
    </row>
    <row r="21" spans="1:27" s="6" customFormat="1" ht="12.75" customHeight="1" x14ac:dyDescent="0.2">
      <c r="A21" s="7" t="s">
        <v>110</v>
      </c>
      <c r="B21" s="18"/>
      <c r="C21" s="18"/>
      <c r="D21" s="18"/>
      <c r="E21" s="18"/>
      <c r="F21" s="18"/>
      <c r="G21" s="18"/>
      <c r="H21" s="18"/>
      <c r="I21" s="18"/>
      <c r="J21" s="18"/>
      <c r="K21" s="18"/>
      <c r="L21" s="18"/>
      <c r="M21" s="18"/>
      <c r="N21" s="18"/>
      <c r="O21" s="18"/>
      <c r="P21" s="18"/>
      <c r="Q21" s="18"/>
      <c r="R21" s="18">
        <v>30236.3454291696</v>
      </c>
      <c r="S21" s="18">
        <v>36969.625451916101</v>
      </c>
      <c r="T21" s="18">
        <v>50345.9843866171</v>
      </c>
      <c r="U21" s="18">
        <v>40661.523359288098</v>
      </c>
      <c r="V21" s="18">
        <v>41117.695764462798</v>
      </c>
      <c r="W21" s="18">
        <v>49530.601079783999</v>
      </c>
      <c r="X21" s="18">
        <v>47231.530419373899</v>
      </c>
      <c r="Y21" s="18">
        <v>51206.153159340698</v>
      </c>
      <c r="Z21" s="18">
        <v>68136.496068152002</v>
      </c>
      <c r="AA21" s="18">
        <v>71842.933463796493</v>
      </c>
    </row>
    <row r="22" spans="1:27" s="6" customFormat="1" ht="12.75" customHeight="1" x14ac:dyDescent="0.2">
      <c r="A22" s="7" t="s">
        <v>134</v>
      </c>
      <c r="Y22" s="18">
        <v>5776.6483516483504</v>
      </c>
      <c r="Z22" s="18">
        <v>21202.272608125801</v>
      </c>
      <c r="AA22" s="18">
        <v>22334.671232876699</v>
      </c>
    </row>
    <row r="23" spans="1:27" s="6" customFormat="1" ht="12.75" customHeight="1" x14ac:dyDescent="0.2">
      <c r="A23" s="6" t="s">
        <v>9</v>
      </c>
      <c r="B23" s="18">
        <v>602522.771808511</v>
      </c>
      <c r="C23" s="18">
        <v>527527.68390191905</v>
      </c>
      <c r="D23" s="18">
        <v>482483.593080725</v>
      </c>
      <c r="E23" s="18">
        <v>555257.41647982097</v>
      </c>
      <c r="F23" s="18">
        <v>597893.78968481405</v>
      </c>
      <c r="G23" s="18">
        <v>472987.89173967502</v>
      </c>
      <c r="H23" s="18">
        <v>562273.33960995299</v>
      </c>
      <c r="I23" s="18">
        <v>664808.231075697</v>
      </c>
      <c r="J23" s="18">
        <v>768978.95341614902</v>
      </c>
      <c r="K23" s="18">
        <v>833116.22394366201</v>
      </c>
      <c r="L23" s="18">
        <v>805830.34865629405</v>
      </c>
      <c r="M23" s="18">
        <v>775491.14558303903</v>
      </c>
      <c r="N23" s="18">
        <v>796357.25584795303</v>
      </c>
      <c r="O23" s="18">
        <v>1112563.29772329</v>
      </c>
      <c r="P23" s="18">
        <v>1069213.5512605</v>
      </c>
      <c r="Q23" s="18">
        <v>1122247.1836917601</v>
      </c>
      <c r="R23" s="18">
        <v>1066922.9595254699</v>
      </c>
      <c r="S23" s="18">
        <v>1336885.03109183</v>
      </c>
      <c r="T23" s="18">
        <v>1583003.65724907</v>
      </c>
      <c r="U23" s="18">
        <v>1323796.256396</v>
      </c>
      <c r="V23" s="18">
        <v>1304403.12964876</v>
      </c>
      <c r="W23" s="18">
        <v>1580615.2369526101</v>
      </c>
      <c r="X23" s="18">
        <v>1505816.02244536</v>
      </c>
      <c r="Y23" s="18">
        <v>1544675.1517857099</v>
      </c>
      <c r="Z23" s="18">
        <v>1978183.7568807299</v>
      </c>
      <c r="AA23" s="18">
        <v>2108718.6555773001</v>
      </c>
    </row>
    <row r="24" spans="1:27" s="6" customFormat="1" ht="12.75" customHeight="1" x14ac:dyDescent="0.2">
      <c r="A24" s="20" t="s">
        <v>10</v>
      </c>
      <c r="B24" s="18">
        <v>20333.377127659602</v>
      </c>
      <c r="C24" s="18">
        <v>17955.659381663099</v>
      </c>
      <c r="D24" s="18">
        <v>18583.917078528299</v>
      </c>
      <c r="E24" s="18">
        <v>18219.4506726457</v>
      </c>
      <c r="F24" s="18">
        <v>17580.347277936999</v>
      </c>
      <c r="G24" s="18">
        <v>17327.048185231499</v>
      </c>
      <c r="H24" s="18">
        <v>20581.5292535306</v>
      </c>
      <c r="I24" s="18">
        <v>20763.7243027888</v>
      </c>
      <c r="J24" s="18">
        <v>19839.415372670799</v>
      </c>
      <c r="K24" s="18">
        <v>21587.893661971801</v>
      </c>
      <c r="L24" s="18">
        <v>19723.4526166902</v>
      </c>
      <c r="M24" s="18">
        <v>23345.861484098899</v>
      </c>
      <c r="N24" s="18">
        <v>21683.247807017498</v>
      </c>
      <c r="O24" s="18">
        <v>26966.9343257443</v>
      </c>
      <c r="P24" s="18">
        <v>32082.5647058824</v>
      </c>
      <c r="Q24" s="18">
        <v>32218.896057347702</v>
      </c>
      <c r="R24" s="18">
        <v>25102.6085136078</v>
      </c>
      <c r="S24" s="18">
        <v>27887.4620390456</v>
      </c>
      <c r="T24" s="18">
        <v>31160.939033457202</v>
      </c>
      <c r="U24" s="18">
        <v>27300.373192436</v>
      </c>
      <c r="V24" s="18">
        <v>25353.677685950399</v>
      </c>
      <c r="W24" s="18">
        <v>26463.447510497899</v>
      </c>
      <c r="X24" s="18">
        <v>29592.965741287699</v>
      </c>
      <c r="Y24" s="18">
        <v>34191.814560439598</v>
      </c>
      <c r="Z24" s="18">
        <v>33227.420707732599</v>
      </c>
      <c r="AA24" s="18">
        <v>39719.413568167001</v>
      </c>
    </row>
    <row r="25" spans="1:27" s="6" customFormat="1" ht="12.75" customHeight="1" x14ac:dyDescent="0.2">
      <c r="A25" s="6" t="s">
        <v>11</v>
      </c>
      <c r="B25" s="18">
        <v>1938.59521276596</v>
      </c>
      <c r="C25" s="18">
        <v>2528.3208955223899</v>
      </c>
      <c r="D25" s="18">
        <v>5655.3239978033998</v>
      </c>
      <c r="E25" s="18">
        <v>4913.4876681614396</v>
      </c>
      <c r="F25" s="18">
        <v>4715.7002865329496</v>
      </c>
      <c r="G25" s="18">
        <v>1532.5519399249099</v>
      </c>
      <c r="H25" s="18">
        <v>1699.81977135171</v>
      </c>
      <c r="I25" s="18">
        <v>2113.1250996015901</v>
      </c>
      <c r="J25" s="18">
        <v>2514.9697204968902</v>
      </c>
      <c r="K25" s="18">
        <v>2906.99295774648</v>
      </c>
      <c r="L25" s="18">
        <v>4796.8705799151303</v>
      </c>
      <c r="M25" s="18">
        <v>2749.9568904593598</v>
      </c>
      <c r="N25" s="18">
        <v>3477.2682748538</v>
      </c>
      <c r="O25" s="18">
        <v>6066.4667250437797</v>
      </c>
      <c r="P25" s="18">
        <v>8708.3210084033599</v>
      </c>
      <c r="Q25" s="18">
        <v>8795.2580645161306</v>
      </c>
      <c r="R25" s="18">
        <v>9708.4312630844397</v>
      </c>
      <c r="S25" s="18">
        <v>7813.4085321764296</v>
      </c>
      <c r="T25" s="18">
        <v>12220.2921933086</v>
      </c>
      <c r="U25" s="18">
        <v>11106.770856507201</v>
      </c>
      <c r="V25" s="18">
        <v>10147.9814049587</v>
      </c>
      <c r="W25" s="18">
        <v>13772.8476304739</v>
      </c>
      <c r="X25" s="18">
        <v>11469.863555818099</v>
      </c>
      <c r="Y25" s="18">
        <v>13878.7760989011</v>
      </c>
      <c r="Z25" s="18">
        <v>15107.1821756225</v>
      </c>
      <c r="AA25" s="18">
        <v>15314.297455968701</v>
      </c>
    </row>
    <row r="26" spans="1:27" s="6" customFormat="1" ht="12.75" customHeight="1" x14ac:dyDescent="0.2">
      <c r="A26" s="6" t="s">
        <v>12</v>
      </c>
      <c r="B26" s="18">
        <v>0</v>
      </c>
      <c r="C26" s="18">
        <v>0</v>
      </c>
      <c r="D26" s="18">
        <v>0</v>
      </c>
      <c r="E26" s="18">
        <v>0</v>
      </c>
      <c r="F26" s="18">
        <v>0</v>
      </c>
      <c r="G26" s="18">
        <v>2460.6389236545701</v>
      </c>
      <c r="H26" s="18">
        <v>2996.6967047747098</v>
      </c>
      <c r="I26" s="18">
        <v>3715.52430278884</v>
      </c>
      <c r="J26" s="18">
        <v>4251.8936335403696</v>
      </c>
      <c r="K26" s="18">
        <v>4496.4739436619702</v>
      </c>
      <c r="L26" s="18">
        <v>4347.3239038189504</v>
      </c>
      <c r="M26" s="18">
        <v>4015.9830388692599</v>
      </c>
      <c r="N26" s="18">
        <v>4378.6600877192996</v>
      </c>
      <c r="O26" s="18">
        <v>6234.9746059544696</v>
      </c>
      <c r="P26" s="18">
        <v>6275.4336134453797</v>
      </c>
      <c r="Q26" s="18">
        <v>6460.2060931899596</v>
      </c>
      <c r="R26" s="18">
        <v>6348.52198185625</v>
      </c>
      <c r="S26" s="18">
        <v>7695.1149674620401</v>
      </c>
      <c r="T26" s="18">
        <v>9290.7598513011108</v>
      </c>
      <c r="U26" s="18">
        <v>7539.6879866518402</v>
      </c>
      <c r="V26" s="18">
        <v>7634.0506198347102</v>
      </c>
      <c r="W26" s="18">
        <v>9126.9958008398298</v>
      </c>
      <c r="X26" s="18">
        <v>9995.4046072061392</v>
      </c>
      <c r="Y26" s="18">
        <v>13217.933379120899</v>
      </c>
      <c r="Z26" s="18">
        <v>17670.300131061598</v>
      </c>
      <c r="AA26" s="18">
        <v>21287.2628832355</v>
      </c>
    </row>
    <row r="27" spans="1:27" s="6" customFormat="1" ht="12.75" customHeight="1" x14ac:dyDescent="0.2">
      <c r="A27" s="6" t="s">
        <v>13</v>
      </c>
      <c r="B27" s="18">
        <v>102241.13617021299</v>
      </c>
      <c r="C27" s="18">
        <v>86653.552238806005</v>
      </c>
      <c r="D27" s="18">
        <v>80356.327841845094</v>
      </c>
      <c r="E27" s="18">
        <v>90634.167040358705</v>
      </c>
      <c r="F27" s="18">
        <v>101036.68882521499</v>
      </c>
      <c r="G27" s="18">
        <v>86549.706508135205</v>
      </c>
      <c r="H27" s="18">
        <v>95485.515803631497</v>
      </c>
      <c r="I27" s="18">
        <v>121245.439043825</v>
      </c>
      <c r="J27" s="18">
        <v>132679.48602484501</v>
      </c>
      <c r="K27" s="18">
        <v>130254.251408451</v>
      </c>
      <c r="L27" s="18">
        <v>135517.48727015601</v>
      </c>
      <c r="M27" s="18">
        <v>102896.96183745599</v>
      </c>
      <c r="N27" s="18">
        <v>137583.179824561</v>
      </c>
      <c r="O27" s="18">
        <v>171439.868651489</v>
      </c>
      <c r="P27" s="18">
        <v>190242.77394958001</v>
      </c>
      <c r="Q27" s="18">
        <v>214083.12544802899</v>
      </c>
      <c r="R27" s="18">
        <v>207524.85484996499</v>
      </c>
      <c r="S27" s="18">
        <v>194771.35647143901</v>
      </c>
      <c r="T27" s="18">
        <v>223807.91375464699</v>
      </c>
      <c r="U27" s="18">
        <v>213495.206340378</v>
      </c>
      <c r="V27" s="18">
        <v>234826.636363636</v>
      </c>
      <c r="W27" s="18">
        <v>274505.65746850602</v>
      </c>
      <c r="X27" s="18">
        <v>262663.63319551101</v>
      </c>
      <c r="Y27" s="18">
        <v>343074.501373626</v>
      </c>
      <c r="Z27" s="18">
        <v>339324.57667103503</v>
      </c>
      <c r="AA27" s="18">
        <v>335677.24331376399</v>
      </c>
    </row>
    <row r="28" spans="1:27" s="6" customFormat="1" ht="12.75" customHeight="1" x14ac:dyDescent="0.2">
      <c r="A28" s="6" t="s">
        <v>14</v>
      </c>
      <c r="B28" s="18">
        <v>0</v>
      </c>
      <c r="C28" s="18">
        <v>0</v>
      </c>
      <c r="D28" s="18">
        <v>0</v>
      </c>
      <c r="E28" s="18">
        <v>0</v>
      </c>
      <c r="F28" s="18">
        <v>360.46361031518597</v>
      </c>
      <c r="G28" s="18">
        <v>28.785356695869801</v>
      </c>
      <c r="H28" s="18">
        <v>1426.76529926026</v>
      </c>
      <c r="I28" s="18">
        <v>4175.7426294820698</v>
      </c>
      <c r="J28" s="18">
        <v>4311.4107142857101</v>
      </c>
      <c r="K28" s="18">
        <v>1720.4140845070399</v>
      </c>
      <c r="L28" s="18">
        <v>15124.1386138614</v>
      </c>
      <c r="M28" s="18">
        <v>17463.489752650199</v>
      </c>
      <c r="N28" s="18">
        <v>28919.984649122802</v>
      </c>
      <c r="O28" s="18">
        <v>40507.308231173403</v>
      </c>
      <c r="P28" s="18">
        <v>46311.092436974803</v>
      </c>
      <c r="Q28" s="18">
        <v>42442.080645161303</v>
      </c>
      <c r="R28" s="18">
        <v>49757.158408932301</v>
      </c>
      <c r="S28" s="18">
        <v>59350.534345625398</v>
      </c>
      <c r="T28" s="18">
        <v>110675.02230483299</v>
      </c>
      <c r="U28" s="18">
        <v>62762.126807563996</v>
      </c>
      <c r="V28" s="18">
        <v>129345.537706612</v>
      </c>
      <c r="W28" s="18">
        <v>160103.13737252599</v>
      </c>
      <c r="X28" s="18">
        <v>115077.69462492601</v>
      </c>
      <c r="Y28" s="18">
        <v>256556.199175824</v>
      </c>
      <c r="Z28" s="18">
        <v>282538.31061599002</v>
      </c>
      <c r="AA28" s="18">
        <v>299933.01761252398</v>
      </c>
    </row>
    <row r="29" spans="1:27" s="6" customFormat="1" ht="12.75" customHeight="1" x14ac:dyDescent="0.2">
      <c r="A29" s="6" t="s">
        <v>15</v>
      </c>
      <c r="B29" s="18">
        <v>53840.312765957402</v>
      </c>
      <c r="C29" s="18">
        <v>50792.020788912603</v>
      </c>
      <c r="D29" s="18">
        <v>78282.9220208677</v>
      </c>
      <c r="E29" s="18">
        <v>71794.538677129996</v>
      </c>
      <c r="F29" s="18">
        <v>65851.591977077405</v>
      </c>
      <c r="G29" s="18">
        <v>62290.450563204002</v>
      </c>
      <c r="H29" s="18">
        <v>77536.433759246793</v>
      </c>
      <c r="I29" s="18">
        <v>108855.00079681299</v>
      </c>
      <c r="J29" s="18">
        <v>118839.72049689401</v>
      </c>
      <c r="K29" s="18">
        <v>111742.78028168999</v>
      </c>
      <c r="L29" s="18">
        <v>137316.66548797701</v>
      </c>
      <c r="M29" s="18">
        <v>109250.94134275601</v>
      </c>
      <c r="N29" s="18">
        <v>134992.22660818699</v>
      </c>
      <c r="O29" s="18">
        <v>200484.73467600701</v>
      </c>
      <c r="P29" s="18">
        <v>220831.64789915999</v>
      </c>
      <c r="Q29" s="18">
        <v>241756.474014337</v>
      </c>
      <c r="R29" s="18">
        <v>219710.50314026501</v>
      </c>
      <c r="S29" s="18">
        <v>171444.04121475099</v>
      </c>
      <c r="T29" s="18">
        <v>178618.018587361</v>
      </c>
      <c r="U29" s="18">
        <v>161325.28531701901</v>
      </c>
      <c r="V29" s="18">
        <v>201785.070247934</v>
      </c>
      <c r="W29" s="18">
        <v>221866.731853629</v>
      </c>
      <c r="X29" s="18">
        <v>173031.08978145299</v>
      </c>
      <c r="Y29" s="18">
        <v>243958.88392857101</v>
      </c>
      <c r="Z29" s="18">
        <v>399878.30471821799</v>
      </c>
      <c r="AA29" s="18">
        <v>359422.14611872099</v>
      </c>
    </row>
    <row r="30" spans="1:27" s="6" customFormat="1" ht="12.75" customHeight="1" x14ac:dyDescent="0.2">
      <c r="A30" s="6" t="s">
        <v>16</v>
      </c>
      <c r="B30" s="18">
        <v>12384.539893617</v>
      </c>
      <c r="C30" s="18">
        <v>12373.073027718599</v>
      </c>
      <c r="D30" s="18">
        <v>9593.6084568918195</v>
      </c>
      <c r="E30" s="18">
        <v>11542.247757847501</v>
      </c>
      <c r="F30" s="18">
        <v>15913.154154727799</v>
      </c>
      <c r="G30" s="18">
        <v>12278.622653316599</v>
      </c>
      <c r="H30" s="18">
        <v>12470.6879623403</v>
      </c>
      <c r="I30" s="18">
        <v>15113.921912350601</v>
      </c>
      <c r="J30" s="18">
        <v>14283.967391304301</v>
      </c>
      <c r="K30" s="18">
        <v>12057.4605633803</v>
      </c>
      <c r="L30" s="18">
        <v>9954.9236209335195</v>
      </c>
      <c r="M30" s="18">
        <v>10770.445229682</v>
      </c>
      <c r="N30" s="18">
        <v>19599.853070175399</v>
      </c>
      <c r="O30" s="18">
        <v>19331.396672504401</v>
      </c>
      <c r="P30" s="18">
        <v>32297.208403361299</v>
      </c>
      <c r="Q30" s="18">
        <v>34774.464157706097</v>
      </c>
      <c r="R30" s="18">
        <v>36732.450104675503</v>
      </c>
      <c r="S30" s="18">
        <v>32104.1272595806</v>
      </c>
      <c r="T30" s="18">
        <v>29882.6892193309</v>
      </c>
      <c r="U30" s="18">
        <v>29646.586206896602</v>
      </c>
      <c r="V30" s="18">
        <v>30519.403409090901</v>
      </c>
      <c r="W30" s="18">
        <v>46252.788242351497</v>
      </c>
      <c r="X30" s="18">
        <v>45975.199645599503</v>
      </c>
      <c r="Y30" s="18">
        <v>48032.302197802201</v>
      </c>
      <c r="Z30" s="18">
        <v>66586.588466579298</v>
      </c>
      <c r="AA30" s="18">
        <v>50944.596868884502</v>
      </c>
    </row>
    <row r="31" spans="1:27" s="6" customFormat="1" ht="12.75" customHeight="1" x14ac:dyDescent="0.2">
      <c r="A31" s="6" t="s">
        <v>17</v>
      </c>
      <c r="B31" s="18">
        <v>129134.13829787201</v>
      </c>
      <c r="C31" s="18">
        <v>121029.424840085</v>
      </c>
      <c r="D31" s="18">
        <v>100774.159253158</v>
      </c>
      <c r="E31" s="18">
        <v>113661.246076233</v>
      </c>
      <c r="F31" s="18">
        <v>121485.10487106</v>
      </c>
      <c r="G31" s="18">
        <v>94129.811013767205</v>
      </c>
      <c r="H31" s="18">
        <v>110131.733019502</v>
      </c>
      <c r="I31" s="18">
        <v>136685.992031873</v>
      </c>
      <c r="J31" s="18">
        <v>143148.01319875801</v>
      </c>
      <c r="K31" s="18">
        <v>158347.25774647901</v>
      </c>
      <c r="L31" s="18">
        <v>160732.898868458</v>
      </c>
      <c r="M31" s="18">
        <v>158633.17597173099</v>
      </c>
      <c r="N31" s="18">
        <v>176857.727339181</v>
      </c>
      <c r="O31" s="18">
        <v>255246.281085814</v>
      </c>
      <c r="P31" s="18">
        <v>227817.448739496</v>
      </c>
      <c r="Q31" s="18">
        <v>260914.91666666701</v>
      </c>
      <c r="R31" s="18">
        <v>232767.959525471</v>
      </c>
      <c r="S31" s="18">
        <v>281062.765003615</v>
      </c>
      <c r="T31" s="18">
        <v>290577.14200743497</v>
      </c>
      <c r="U31" s="18">
        <v>267367.21190211299</v>
      </c>
      <c r="V31" s="18">
        <v>293576.45712809899</v>
      </c>
      <c r="W31" s="18">
        <v>298240.40371925599</v>
      </c>
      <c r="X31" s="18">
        <v>318956.24394565902</v>
      </c>
      <c r="Y31" s="18">
        <v>351258.42857142899</v>
      </c>
      <c r="Z31" s="18">
        <v>355980.44102228002</v>
      </c>
      <c r="AA31" s="18">
        <v>372754.23483365902</v>
      </c>
    </row>
    <row r="32" spans="1:27" s="6" customFormat="1" ht="12.75" customHeight="1" x14ac:dyDescent="0.2">
      <c r="A32" s="6" t="s">
        <v>18</v>
      </c>
      <c r="B32" s="18">
        <v>65626.542021276604</v>
      </c>
      <c r="C32" s="18">
        <v>62527.128464818801</v>
      </c>
      <c r="D32" s="18">
        <v>65178.902251510197</v>
      </c>
      <c r="E32" s="18">
        <v>78249.169282511197</v>
      </c>
      <c r="F32" s="18">
        <v>80055.236103151896</v>
      </c>
      <c r="G32" s="18">
        <v>59745.7415519399</v>
      </c>
      <c r="H32" s="18">
        <v>74474.075319435098</v>
      </c>
      <c r="I32" s="18">
        <v>86640.141832669295</v>
      </c>
      <c r="J32" s="18">
        <v>92784.709627329197</v>
      </c>
      <c r="K32" s="18">
        <v>96633.580281690098</v>
      </c>
      <c r="L32" s="18">
        <v>88557.330975954697</v>
      </c>
      <c r="M32" s="18">
        <v>79565.343462897494</v>
      </c>
      <c r="N32" s="18">
        <v>103723.18201754399</v>
      </c>
      <c r="O32" s="18">
        <v>134989.97373029799</v>
      </c>
      <c r="P32" s="18">
        <v>137465.046218487</v>
      </c>
      <c r="Q32" s="18">
        <v>137460.85931899599</v>
      </c>
      <c r="R32" s="18">
        <v>110463.640614096</v>
      </c>
      <c r="S32" s="18">
        <v>139404.318872017</v>
      </c>
      <c r="T32" s="18">
        <v>156171.02602230501</v>
      </c>
      <c r="U32" s="18">
        <v>136214.16073414899</v>
      </c>
      <c r="V32" s="18">
        <v>123851.534090909</v>
      </c>
      <c r="W32" s="18">
        <v>129860.353329334</v>
      </c>
      <c r="X32" s="18">
        <v>150805.21736562299</v>
      </c>
      <c r="Y32" s="18">
        <v>153441.31456043999</v>
      </c>
      <c r="Z32" s="18">
        <v>183085.325688073</v>
      </c>
      <c r="AA32" s="18">
        <v>189423.33724722799</v>
      </c>
    </row>
    <row r="33" spans="1:27" s="6" customFormat="1" ht="12.75" customHeight="1" x14ac:dyDescent="0.2">
      <c r="A33" s="6" t="s">
        <v>19</v>
      </c>
      <c r="B33" s="18">
        <v>26740.370744680898</v>
      </c>
      <c r="C33" s="18">
        <v>24654.0426439232</v>
      </c>
      <c r="D33" s="18">
        <v>26540.653487095002</v>
      </c>
      <c r="E33" s="18">
        <v>25437.579596412601</v>
      </c>
      <c r="F33" s="18">
        <v>29769.388538681898</v>
      </c>
      <c r="G33" s="18">
        <v>29197.797872340401</v>
      </c>
      <c r="H33" s="18">
        <v>33150.284465366502</v>
      </c>
      <c r="I33" s="18">
        <v>35382.417529880498</v>
      </c>
      <c r="J33" s="18">
        <v>35143.817546583901</v>
      </c>
      <c r="K33" s="18">
        <v>37575.849295774598</v>
      </c>
      <c r="L33" s="18">
        <v>36399.032531824603</v>
      </c>
      <c r="M33" s="18">
        <v>41967.906007067097</v>
      </c>
      <c r="N33" s="18">
        <v>48564.610380117003</v>
      </c>
      <c r="O33" s="18">
        <v>57810.925569176899</v>
      </c>
      <c r="P33" s="18">
        <v>64007.063025210096</v>
      </c>
      <c r="Q33" s="18">
        <v>62171.239247311802</v>
      </c>
      <c r="R33" s="18">
        <v>58186.674110258202</v>
      </c>
      <c r="S33" s="18">
        <v>64635.039045553101</v>
      </c>
      <c r="T33" s="18">
        <v>67565.850557620797</v>
      </c>
      <c r="U33" s="18">
        <v>58285.279755283598</v>
      </c>
      <c r="V33" s="18">
        <v>57919.865702479299</v>
      </c>
      <c r="W33" s="18">
        <v>66590.037192561504</v>
      </c>
      <c r="X33" s="18">
        <v>67688.382752510297</v>
      </c>
      <c r="Y33" s="18">
        <v>77027.995879120906</v>
      </c>
      <c r="Z33" s="18">
        <v>73206.249672346006</v>
      </c>
      <c r="AA33" s="18">
        <v>88195.311806914498</v>
      </c>
    </row>
    <row r="34" spans="1:27" s="6" customFormat="1" ht="12.75" customHeight="1" x14ac:dyDescent="0.2">
      <c r="A34" s="20" t="s">
        <v>20</v>
      </c>
      <c r="B34" s="18">
        <v>8283.5606382978694</v>
      </c>
      <c r="C34" s="18">
        <v>8949.4376332622596</v>
      </c>
      <c r="D34" s="18">
        <v>13642.7666117518</v>
      </c>
      <c r="E34" s="18">
        <v>15116.2146860987</v>
      </c>
      <c r="F34" s="18">
        <v>15957.895702005701</v>
      </c>
      <c r="G34" s="18">
        <v>16404.946808510598</v>
      </c>
      <c r="H34" s="18">
        <v>17644.980497646298</v>
      </c>
      <c r="I34" s="18">
        <v>19583.058167330699</v>
      </c>
      <c r="J34" s="18">
        <v>19820.197204968899</v>
      </c>
      <c r="K34" s="18">
        <v>18460.688732394399</v>
      </c>
      <c r="L34" s="18">
        <v>17700.177510608199</v>
      </c>
      <c r="M34" s="18">
        <v>19644.617667844501</v>
      </c>
      <c r="N34" s="18">
        <v>15220.009502924</v>
      </c>
      <c r="O34" s="18">
        <v>18912.905429071801</v>
      </c>
      <c r="P34" s="18">
        <v>23048.262184873998</v>
      </c>
      <c r="Q34" s="18">
        <v>24530.792114695301</v>
      </c>
      <c r="R34" s="18">
        <v>18205.401256106099</v>
      </c>
      <c r="S34" s="18">
        <v>17575.103398409301</v>
      </c>
      <c r="T34" s="18">
        <v>20571.979182156101</v>
      </c>
      <c r="U34" s="18">
        <v>16641.0867630701</v>
      </c>
      <c r="V34" s="18">
        <v>14105.8455578512</v>
      </c>
      <c r="W34" s="18">
        <v>21524.6970605879</v>
      </c>
      <c r="X34" s="18">
        <v>19108.956881275801</v>
      </c>
      <c r="Y34" s="18">
        <v>21575.404532967001</v>
      </c>
      <c r="Z34" s="18">
        <v>30293.7424639581</v>
      </c>
      <c r="AA34" s="18">
        <v>25916.416177429899</v>
      </c>
    </row>
    <row r="35" spans="1:27" s="6" customFormat="1" ht="12.75" customHeight="1" x14ac:dyDescent="0.2">
      <c r="A35" s="20" t="s">
        <v>21</v>
      </c>
      <c r="B35" s="18">
        <v>72007.952127659606</v>
      </c>
      <c r="C35" s="18">
        <v>72424.647121535207</v>
      </c>
      <c r="D35" s="18">
        <v>72557.825370675404</v>
      </c>
      <c r="E35" s="18">
        <v>75462.748318385697</v>
      </c>
      <c r="F35" s="18">
        <v>97040.060171919802</v>
      </c>
      <c r="G35" s="18">
        <v>86063.302878598202</v>
      </c>
      <c r="H35" s="18">
        <v>129689.714189644</v>
      </c>
      <c r="I35" s="18">
        <v>142807.898007968</v>
      </c>
      <c r="J35" s="18">
        <v>163890.964285714</v>
      </c>
      <c r="K35" s="18">
        <v>172347.29859154901</v>
      </c>
      <c r="L35" s="18">
        <v>170237.51909476699</v>
      </c>
      <c r="M35" s="18">
        <v>169209.715194346</v>
      </c>
      <c r="N35" s="18">
        <v>189092.926169591</v>
      </c>
      <c r="O35" s="18">
        <v>261700.47373029799</v>
      </c>
      <c r="P35" s="18">
        <v>274106.30672268901</v>
      </c>
      <c r="Q35" s="18">
        <v>293567.54659498198</v>
      </c>
      <c r="R35" s="18">
        <v>342295.35031402699</v>
      </c>
      <c r="S35" s="18">
        <v>315033.98843094701</v>
      </c>
      <c r="T35" s="18">
        <v>398410.14423791802</v>
      </c>
      <c r="U35" s="18">
        <v>320612.67519466102</v>
      </c>
      <c r="V35" s="18">
        <v>327053.43078512402</v>
      </c>
      <c r="W35" s="18">
        <v>455225.30053989199</v>
      </c>
      <c r="X35" s="18">
        <v>425628.89367985801</v>
      </c>
      <c r="Y35" s="18">
        <v>414424.64491758199</v>
      </c>
      <c r="Z35" s="18">
        <v>519652.78571428597</v>
      </c>
      <c r="AA35" s="18">
        <v>573134.14807566896</v>
      </c>
    </row>
    <row r="36" spans="1:27" s="11" customFormat="1" ht="12.75" customHeight="1" x14ac:dyDescent="0.2">
      <c r="A36" s="11" t="s">
        <v>22</v>
      </c>
      <c r="B36" s="21">
        <v>1134207.7712766</v>
      </c>
      <c r="C36" s="21">
        <v>1021725.77558635</v>
      </c>
      <c r="D36" s="21">
        <v>988654.68259198195</v>
      </c>
      <c r="E36" s="21">
        <v>1104534.14742152</v>
      </c>
      <c r="F36" s="21">
        <v>1188054.2859598901</v>
      </c>
      <c r="G36" s="21">
        <v>975628.33979975001</v>
      </c>
      <c r="H36" s="21">
        <v>1191072.2333557501</v>
      </c>
      <c r="I36" s="21">
        <v>1419084.85657371</v>
      </c>
      <c r="J36" s="21">
        <v>1571875.3920807501</v>
      </c>
      <c r="K36" s="21">
        <v>1652098.7077464799</v>
      </c>
      <c r="L36" s="21">
        <v>1658736.9236209299</v>
      </c>
      <c r="M36" s="21">
        <f t="shared" ref="M36:R36" si="0">SUM(M17:M35)</f>
        <v>1562645.7385159002</v>
      </c>
      <c r="N36" s="21">
        <f t="shared" si="0"/>
        <v>1735565.4108187133</v>
      </c>
      <c r="O36" s="21">
        <f t="shared" si="0"/>
        <v>2388877.3239929928</v>
      </c>
      <c r="P36" s="21">
        <f t="shared" si="0"/>
        <v>2405103.2168067191</v>
      </c>
      <c r="Q36" s="21">
        <f t="shared" si="0"/>
        <v>2552364.0994623695</v>
      </c>
      <c r="R36" s="21">
        <f t="shared" si="0"/>
        <v>2497530.9525471036</v>
      </c>
      <c r="S36" s="21">
        <f t="shared" ref="S36:T36" si="1">SUM(S17:S35)</f>
        <v>2788020.3217642806</v>
      </c>
      <c r="T36" s="21">
        <f t="shared" si="1"/>
        <v>3259796.7955390331</v>
      </c>
      <c r="U36" s="21">
        <f t="shared" ref="U36:V36" si="2">SUM(U17:U35)</f>
        <v>2744926.8414905495</v>
      </c>
      <c r="V36" s="21">
        <f t="shared" si="2"/>
        <v>2871688.6379132229</v>
      </c>
      <c r="W36" s="21">
        <f t="shared" ref="W36:X36" si="3">SUM(W17:W35)</f>
        <v>3475480.7996400725</v>
      </c>
      <c r="X36" s="21">
        <f t="shared" si="3"/>
        <v>3292906.4329592409</v>
      </c>
      <c r="Y36" s="21">
        <f t="shared" ref="Y36:AA36" si="4">SUM(Y17:Y35)</f>
        <v>3691884.8578296662</v>
      </c>
      <c r="Z36" s="21">
        <f t="shared" si="4"/>
        <v>4538614.1264744382</v>
      </c>
      <c r="AA36" s="21">
        <f t="shared" si="4"/>
        <v>4728558.4135681661</v>
      </c>
    </row>
    <row r="37" spans="1:27" s="6" customFormat="1" ht="11.25" customHeight="1" x14ac:dyDescent="0.2">
      <c r="B37" s="18"/>
      <c r="C37" s="18"/>
      <c r="D37" s="18"/>
      <c r="E37" s="18"/>
      <c r="F37" s="18"/>
      <c r="G37" s="18"/>
      <c r="H37" s="18"/>
      <c r="I37" s="18"/>
      <c r="J37" s="18"/>
      <c r="K37" s="18"/>
      <c r="L37" s="18"/>
      <c r="M37" s="18"/>
      <c r="N37" s="18"/>
      <c r="O37" s="18"/>
      <c r="Z37" s="18"/>
      <c r="AA37" s="18" t="s">
        <v>139</v>
      </c>
    </row>
    <row r="38" spans="1:27" s="23" customFormat="1" ht="12.75" customHeight="1" x14ac:dyDescent="0.2">
      <c r="A38" s="22" t="s">
        <v>23</v>
      </c>
      <c r="B38" s="22">
        <f t="shared" ref="B38:P38" si="5">B14-B36</f>
        <v>111227.35531914001</v>
      </c>
      <c r="C38" s="22">
        <f t="shared" si="5"/>
        <v>71259.148187640007</v>
      </c>
      <c r="D38" s="22">
        <f t="shared" si="5"/>
        <v>68687.684788577957</v>
      </c>
      <c r="E38" s="22">
        <f t="shared" si="5"/>
        <v>89621.667600899935</v>
      </c>
      <c r="F38" s="22">
        <f t="shared" si="5"/>
        <v>65434.78280801978</v>
      </c>
      <c r="G38" s="22">
        <f t="shared" si="5"/>
        <v>30892.667083850014</v>
      </c>
      <c r="H38" s="22">
        <f t="shared" si="5"/>
        <v>41638.301950239809</v>
      </c>
      <c r="I38" s="22">
        <f t="shared" si="5"/>
        <v>86587.569721109932</v>
      </c>
      <c r="J38" s="22">
        <f t="shared" si="5"/>
        <v>158716.2204968899</v>
      </c>
      <c r="K38" s="22">
        <f t="shared" si="5"/>
        <v>177937.32957746019</v>
      </c>
      <c r="L38" s="22">
        <f t="shared" si="5"/>
        <v>115378.37270156015</v>
      </c>
      <c r="M38" s="22">
        <f t="shared" si="5"/>
        <v>100227.17031801981</v>
      </c>
      <c r="N38" s="22">
        <f t="shared" si="5"/>
        <v>81166.250730996719</v>
      </c>
      <c r="O38" s="22">
        <f t="shared" si="5"/>
        <v>186273.7469352074</v>
      </c>
      <c r="P38" s="22">
        <f t="shared" si="5"/>
        <v>176384.56134454114</v>
      </c>
      <c r="Q38" s="22">
        <f t="shared" ref="Q38:R38" si="6">Q14-Q36</f>
        <v>137890.28494623071</v>
      </c>
      <c r="R38" s="22">
        <f t="shared" si="6"/>
        <v>192591.56175854616</v>
      </c>
      <c r="S38" s="22">
        <f t="shared" ref="S38:T38" si="7">S14-S36</f>
        <v>396526.42733188951</v>
      </c>
      <c r="T38" s="22">
        <f t="shared" si="7"/>
        <v>689660.68178438675</v>
      </c>
      <c r="U38" s="22">
        <f t="shared" ref="U38:V38" si="8">U14-U36</f>
        <v>483303.07563959062</v>
      </c>
      <c r="V38" s="22">
        <f t="shared" si="8"/>
        <v>372721.22727272706</v>
      </c>
      <c r="W38" s="22">
        <f t="shared" ref="W38:X38" si="9">W14-W36</f>
        <v>678917.26274744747</v>
      </c>
      <c r="X38" s="22">
        <f t="shared" si="9"/>
        <v>486473.547548729</v>
      </c>
      <c r="Y38" s="22">
        <f t="shared" ref="Y38:Z38" si="10">Y14-Y36</f>
        <v>315565.17307692394</v>
      </c>
      <c r="Z38" s="22">
        <f t="shared" si="10"/>
        <v>755629.20314548165</v>
      </c>
      <c r="AA38" s="22">
        <v>823551.04109588999</v>
      </c>
    </row>
    <row r="39" spans="1:27" s="6" customFormat="1" ht="12" x14ac:dyDescent="0.2">
      <c r="B39" s="24"/>
      <c r="C39" s="24"/>
      <c r="D39" s="24"/>
      <c r="E39" s="24"/>
      <c r="F39" s="24"/>
      <c r="G39" s="24"/>
      <c r="H39" s="24"/>
      <c r="I39" s="24"/>
      <c r="J39" s="24"/>
      <c r="K39" s="24"/>
      <c r="L39" s="24"/>
      <c r="M39" s="25"/>
      <c r="N39" s="25"/>
      <c r="O39" s="25"/>
      <c r="Z39" s="18"/>
      <c r="AA39" s="18"/>
    </row>
    <row r="40" spans="1:27" s="6" customFormat="1" ht="12.75" customHeight="1" x14ac:dyDescent="0.2">
      <c r="A40" s="6" t="s">
        <v>25</v>
      </c>
      <c r="B40" s="26"/>
      <c r="C40" s="26"/>
      <c r="D40" s="26"/>
      <c r="E40" s="26"/>
      <c r="F40" s="26"/>
      <c r="G40" s="26"/>
      <c r="H40" s="26"/>
      <c r="I40" s="26"/>
      <c r="J40" s="26"/>
      <c r="K40" s="26"/>
      <c r="L40" s="26"/>
      <c r="M40" s="18"/>
      <c r="N40" s="18"/>
      <c r="O40" s="18"/>
      <c r="Z40" s="18"/>
      <c r="AA40" s="18"/>
    </row>
    <row r="41" spans="1:27" s="6" customFormat="1" ht="12.75" customHeight="1" x14ac:dyDescent="0.2">
      <c r="A41" s="6" t="s">
        <v>26</v>
      </c>
      <c r="B41" s="18">
        <v>6208.2872340425502</v>
      </c>
      <c r="C41" s="18">
        <v>7645.51545842217</v>
      </c>
      <c r="D41" s="18">
        <v>12993.5546403075</v>
      </c>
      <c r="E41" s="18">
        <v>12238.431053811701</v>
      </c>
      <c r="F41" s="18">
        <v>25142.390830945598</v>
      </c>
      <c r="G41" s="18">
        <v>10153.1583229036</v>
      </c>
      <c r="H41" s="18">
        <v>6889.1640887693302</v>
      </c>
      <c r="I41" s="18">
        <v>5978.37529880478</v>
      </c>
      <c r="J41" s="18">
        <v>5967.8951863353996</v>
      </c>
      <c r="K41" s="18">
        <v>12666.448591549301</v>
      </c>
      <c r="L41" s="18">
        <v>24924.283592644999</v>
      </c>
      <c r="M41" s="18">
        <v>12694.274204947</v>
      </c>
      <c r="N41" s="18">
        <v>20086.8735380117</v>
      </c>
      <c r="O41" s="18">
        <v>12686.014886164599</v>
      </c>
      <c r="P41" s="27">
        <v>19235.210924369701</v>
      </c>
      <c r="Q41" s="27">
        <v>21212.8028673835</v>
      </c>
      <c r="R41" s="27">
        <v>18241.617585485001</v>
      </c>
      <c r="S41" s="27">
        <v>16033.701373825001</v>
      </c>
      <c r="T41" s="27">
        <v>12212.682527880999</v>
      </c>
      <c r="U41" s="27">
        <v>13386.3776418242</v>
      </c>
      <c r="V41" s="27">
        <v>17686.745867768601</v>
      </c>
      <c r="W41" s="27">
        <v>111125.827234553</v>
      </c>
      <c r="X41" s="27">
        <v>19252.036030714698</v>
      </c>
      <c r="Y41" s="27">
        <v>45029.377747252802</v>
      </c>
      <c r="Z41" s="18">
        <v>40355.968545216303</v>
      </c>
      <c r="AA41" s="18">
        <v>115627.818003914</v>
      </c>
    </row>
    <row r="42" spans="1:27" s="6" customFormat="1" ht="12.75" customHeight="1" x14ac:dyDescent="0.2">
      <c r="A42" s="6" t="s">
        <v>27</v>
      </c>
      <c r="B42" s="18">
        <v>53830.119680851101</v>
      </c>
      <c r="C42" s="18">
        <v>57264.033049040503</v>
      </c>
      <c r="D42" s="18">
        <v>61993.744645799001</v>
      </c>
      <c r="E42" s="18">
        <v>73760.730381165893</v>
      </c>
      <c r="F42" s="18">
        <v>85428.1770773639</v>
      </c>
      <c r="G42" s="18">
        <v>59682.517521902402</v>
      </c>
      <c r="H42" s="18">
        <v>46830.573638197697</v>
      </c>
      <c r="I42" s="18">
        <v>74115.445418326693</v>
      </c>
      <c r="J42" s="18">
        <v>78882.235248447207</v>
      </c>
      <c r="K42" s="18">
        <v>79259.2894366197</v>
      </c>
      <c r="L42" s="18">
        <v>139463.92149929301</v>
      </c>
      <c r="M42" s="18">
        <v>91472.254416961106</v>
      </c>
      <c r="N42" s="18">
        <v>113888.35087719301</v>
      </c>
      <c r="O42" s="18">
        <v>169069.00087565699</v>
      </c>
      <c r="P42" s="27">
        <v>170914.02184874</v>
      </c>
      <c r="Q42" s="27">
        <v>179704.694444444</v>
      </c>
      <c r="R42" s="27">
        <v>167885.314026518</v>
      </c>
      <c r="S42" s="27">
        <v>155354.026753435</v>
      </c>
      <c r="T42" s="27">
        <v>195346.570260223</v>
      </c>
      <c r="U42" s="27">
        <v>117288.461067853</v>
      </c>
      <c r="V42" s="27">
        <v>167684.840909091</v>
      </c>
      <c r="W42" s="27">
        <v>224172.844631074</v>
      </c>
      <c r="X42" s="27">
        <v>191186.544004725</v>
      </c>
      <c r="Y42" s="27">
        <v>240285.462225275</v>
      </c>
      <c r="Z42" s="18">
        <v>357877.678899083</v>
      </c>
      <c r="AA42" s="18">
        <v>539226.41030658805</v>
      </c>
    </row>
    <row r="43" spans="1:27" s="6" customFormat="1" ht="12.75" customHeight="1" x14ac:dyDescent="0.2">
      <c r="A43" s="11" t="s">
        <v>28</v>
      </c>
      <c r="B43" s="21">
        <f t="shared" ref="B43:M43" si="11">B40+B41-B42</f>
        <v>-47621.832446808548</v>
      </c>
      <c r="C43" s="21">
        <f t="shared" si="11"/>
        <v>-49618.517590618336</v>
      </c>
      <c r="D43" s="21">
        <f t="shared" si="11"/>
        <v>-49000.190005491502</v>
      </c>
      <c r="E43" s="21">
        <f t="shared" si="11"/>
        <v>-61522.299327354194</v>
      </c>
      <c r="F43" s="21">
        <f t="shared" si="11"/>
        <v>-60285.786246418298</v>
      </c>
      <c r="G43" s="21">
        <f t="shared" si="11"/>
        <v>-49529.359198998805</v>
      </c>
      <c r="H43" s="21">
        <f t="shared" si="11"/>
        <v>-39941.409549428368</v>
      </c>
      <c r="I43" s="21">
        <f t="shared" si="11"/>
        <v>-68137.070119521915</v>
      </c>
      <c r="J43" s="21">
        <f t="shared" si="11"/>
        <v>-72914.340062111805</v>
      </c>
      <c r="K43" s="21">
        <f t="shared" si="11"/>
        <v>-66592.840845070401</v>
      </c>
      <c r="L43" s="21">
        <f t="shared" si="11"/>
        <v>-114539.63790664801</v>
      </c>
      <c r="M43" s="21">
        <f t="shared" si="11"/>
        <v>-78777.98021201411</v>
      </c>
      <c r="N43" s="21">
        <f t="shared" ref="N43:P43" si="12">N40+N41-N42</f>
        <v>-93801.477339181307</v>
      </c>
      <c r="O43" s="21">
        <f t="shared" si="12"/>
        <v>-156382.98598949239</v>
      </c>
      <c r="P43" s="21">
        <f t="shared" si="12"/>
        <v>-151678.81092437031</v>
      </c>
      <c r="Q43" s="21">
        <f t="shared" ref="Q43:R43" si="13">Q40+Q41-Q42</f>
        <v>-158491.89157706051</v>
      </c>
      <c r="R43" s="21">
        <f t="shared" si="13"/>
        <v>-149643.69644103298</v>
      </c>
      <c r="S43" s="21">
        <f t="shared" ref="S43:T43" si="14">S40+S41-S42</f>
        <v>-139320.32537961</v>
      </c>
      <c r="T43" s="21">
        <f t="shared" si="14"/>
        <v>-183133.887732342</v>
      </c>
      <c r="U43" s="21">
        <f t="shared" ref="U43:V43" si="15">U40+U41-U42</f>
        <v>-103902.0834260288</v>
      </c>
      <c r="V43" s="21">
        <f t="shared" si="15"/>
        <v>-149998.09504132241</v>
      </c>
      <c r="W43" s="21">
        <f t="shared" ref="W43:X43" si="16">W40+W41-W42</f>
        <v>-113047.017396521</v>
      </c>
      <c r="X43" s="21">
        <f t="shared" si="16"/>
        <v>-171934.50797401031</v>
      </c>
      <c r="Y43" s="21">
        <f t="shared" ref="Y43:Z43" si="17">Y40+Y41-Y42</f>
        <v>-195256.08447802218</v>
      </c>
      <c r="Z43" s="21">
        <f t="shared" si="17"/>
        <v>-317521.71035386669</v>
      </c>
      <c r="AA43" s="21">
        <f t="shared" ref="AA43" si="18">AA40+AA41-AA42</f>
        <v>-423598.59230267408</v>
      </c>
    </row>
    <row r="44" spans="1:27" s="6" customFormat="1" ht="11.25" customHeight="1" x14ac:dyDescent="0.2">
      <c r="B44" s="18"/>
      <c r="C44" s="18"/>
      <c r="D44" s="18"/>
      <c r="E44" s="18"/>
      <c r="F44" s="18"/>
      <c r="G44" s="18"/>
      <c r="H44" s="18"/>
      <c r="I44" s="18"/>
      <c r="J44" s="18"/>
      <c r="K44" s="18"/>
      <c r="L44" s="18"/>
      <c r="M44" s="18"/>
      <c r="N44" s="18"/>
      <c r="O44" s="18"/>
      <c r="Z44" s="18"/>
      <c r="AA44" s="18"/>
    </row>
    <row r="45" spans="1:27" s="23" customFormat="1" ht="12.75" customHeight="1" x14ac:dyDescent="0.2">
      <c r="A45" s="22" t="s">
        <v>75</v>
      </c>
      <c r="B45" s="22">
        <f t="shared" ref="B45:M45" si="19">B38+B43</f>
        <v>63605.522872331465</v>
      </c>
      <c r="C45" s="22">
        <f t="shared" si="19"/>
        <v>21640.630597021671</v>
      </c>
      <c r="D45" s="22">
        <f t="shared" si="19"/>
        <v>19687.494783086455</v>
      </c>
      <c r="E45" s="22">
        <f t="shared" si="19"/>
        <v>28099.368273545741</v>
      </c>
      <c r="F45" s="22">
        <f t="shared" si="19"/>
        <v>5148.9965616014815</v>
      </c>
      <c r="G45" s="22">
        <f t="shared" si="19"/>
        <v>-18636.692115148791</v>
      </c>
      <c r="H45" s="22">
        <f t="shared" si="19"/>
        <v>1696.8924008114409</v>
      </c>
      <c r="I45" s="22">
        <f t="shared" si="19"/>
        <v>18450.499601588017</v>
      </c>
      <c r="J45" s="22">
        <f t="shared" si="19"/>
        <v>85801.880434778097</v>
      </c>
      <c r="K45" s="22">
        <f t="shared" si="19"/>
        <v>111344.48873238979</v>
      </c>
      <c r="L45" s="22">
        <f t="shared" si="19"/>
        <v>838.7347949121322</v>
      </c>
      <c r="M45" s="22">
        <f t="shared" si="19"/>
        <v>21449.190106005699</v>
      </c>
      <c r="N45" s="22">
        <f t="shared" ref="N45:P45" si="20">N38+N43</f>
        <v>-12635.226608184588</v>
      </c>
      <c r="O45" s="22">
        <f t="shared" si="20"/>
        <v>29890.76094571501</v>
      </c>
      <c r="P45" s="22">
        <f t="shared" si="20"/>
        <v>24705.750420170836</v>
      </c>
      <c r="Q45" s="22">
        <f t="shared" ref="Q45:R45" si="21">Q38+Q43</f>
        <v>-20601.606630829803</v>
      </c>
      <c r="R45" s="22">
        <f t="shared" si="21"/>
        <v>42947.865317513177</v>
      </c>
      <c r="S45" s="22">
        <f t="shared" ref="S45:T45" si="22">S38+S43</f>
        <v>257206.10195227951</v>
      </c>
      <c r="T45" s="22">
        <f t="shared" si="22"/>
        <v>506526.79405204474</v>
      </c>
      <c r="U45" s="22">
        <f t="shared" ref="U45:V45" si="23">U38+U43</f>
        <v>379400.99221356184</v>
      </c>
      <c r="V45" s="22">
        <f t="shared" si="23"/>
        <v>222723.13223140466</v>
      </c>
      <c r="W45" s="22">
        <f t="shared" ref="W45:X45" si="24">W38+W43</f>
        <v>565870.24535092642</v>
      </c>
      <c r="X45" s="22">
        <f t="shared" si="24"/>
        <v>314539.03957471868</v>
      </c>
      <c r="Y45" s="22">
        <f t="shared" ref="Y45:Z45" si="25">Y38+Y43</f>
        <v>120309.08859890176</v>
      </c>
      <c r="Z45" s="22">
        <f t="shared" si="25"/>
        <v>438107.49279161496</v>
      </c>
      <c r="AA45" s="22">
        <f t="shared" ref="AA45" si="26">AA38+AA43</f>
        <v>399952.44879321591</v>
      </c>
    </row>
    <row r="46" spans="1:27" s="6" customFormat="1" ht="12" x14ac:dyDescent="0.2">
      <c r="A46" s="11"/>
      <c r="B46" s="26"/>
      <c r="C46" s="26"/>
      <c r="D46" s="26"/>
      <c r="E46" s="26"/>
      <c r="F46" s="26"/>
      <c r="G46" s="26"/>
      <c r="H46" s="26"/>
      <c r="I46" s="26"/>
      <c r="J46" s="26"/>
      <c r="K46" s="26"/>
      <c r="L46" s="26"/>
      <c r="M46" s="18"/>
      <c r="N46" s="18"/>
      <c r="O46" s="18"/>
      <c r="Z46" s="18"/>
      <c r="AA46" s="18"/>
    </row>
    <row r="47" spans="1:27" s="6" customFormat="1" ht="12" x14ac:dyDescent="0.2">
      <c r="A47" s="11"/>
      <c r="B47" s="26"/>
      <c r="C47" s="26"/>
      <c r="D47" s="26"/>
      <c r="E47" s="26"/>
      <c r="F47" s="26"/>
      <c r="G47" s="26"/>
      <c r="H47" s="26"/>
      <c r="I47" s="26"/>
      <c r="J47" s="26"/>
      <c r="K47" s="26"/>
      <c r="L47" s="26"/>
      <c r="M47" s="18"/>
      <c r="N47" s="18"/>
      <c r="O47" s="18"/>
      <c r="Z47" s="18"/>
      <c r="AA47" s="18"/>
    </row>
    <row r="48" spans="1:27" s="6" customFormat="1" ht="15" customHeight="1" x14ac:dyDescent="0.2">
      <c r="A48" s="28" t="s">
        <v>108</v>
      </c>
      <c r="B48" s="26"/>
      <c r="C48" s="26"/>
      <c r="D48" s="26"/>
      <c r="E48" s="26"/>
      <c r="F48" s="26"/>
      <c r="G48" s="26"/>
      <c r="H48" s="26"/>
      <c r="I48" s="26"/>
      <c r="J48" s="26"/>
      <c r="K48" s="26"/>
      <c r="L48" s="26"/>
      <c r="M48" s="18"/>
      <c r="N48" s="18"/>
      <c r="O48" s="18"/>
      <c r="Z48" s="18"/>
      <c r="AA48" s="18"/>
    </row>
    <row r="49" spans="1:27" s="6" customFormat="1" ht="12.75" customHeight="1" x14ac:dyDescent="0.2">
      <c r="A49" s="20" t="s">
        <v>30</v>
      </c>
      <c r="B49" s="26"/>
      <c r="C49" s="26"/>
      <c r="D49" s="26"/>
      <c r="E49" s="26"/>
      <c r="F49" s="26"/>
      <c r="G49" s="18">
        <v>8571.4424280350395</v>
      </c>
      <c r="H49" s="18">
        <v>49750.815736381999</v>
      </c>
      <c r="I49" s="18">
        <v>211582.74661354601</v>
      </c>
      <c r="J49" s="18">
        <v>293568.746118012</v>
      </c>
      <c r="K49" s="18">
        <v>374368.34436619701</v>
      </c>
      <c r="L49" s="18">
        <v>705324.57920792105</v>
      </c>
      <c r="M49" s="18">
        <v>711672.999293286</v>
      </c>
      <c r="N49" s="18">
        <v>988206.17543859698</v>
      </c>
      <c r="O49" s="18">
        <v>1489837.7399299501</v>
      </c>
      <c r="P49" s="18">
        <v>1496954.7151260499</v>
      </c>
      <c r="Q49" s="18">
        <v>1688969.1173835101</v>
      </c>
      <c r="R49" s="18">
        <v>1797308.5882763399</v>
      </c>
      <c r="S49" s="18">
        <v>1914780.8966015901</v>
      </c>
      <c r="T49" s="18">
        <v>3385803.78364312</v>
      </c>
      <c r="U49" s="18">
        <v>2319335.21523915</v>
      </c>
      <c r="V49" s="18">
        <v>2901245.9292355399</v>
      </c>
      <c r="W49" s="18">
        <v>3825417.0731853601</v>
      </c>
      <c r="X49" s="18">
        <v>3894548.72474897</v>
      </c>
      <c r="Y49" s="18">
        <v>5741265.9368131896</v>
      </c>
      <c r="Z49" s="18">
        <v>5832948.6454783799</v>
      </c>
      <c r="AA49" s="18">
        <v>6156823.0756686199</v>
      </c>
    </row>
    <row r="50" spans="1:27" s="6" customFormat="1" ht="12.75" customHeight="1" x14ac:dyDescent="0.2">
      <c r="A50" s="20" t="s">
        <v>31</v>
      </c>
      <c r="B50" s="26"/>
      <c r="C50" s="26"/>
      <c r="D50" s="26"/>
      <c r="E50" s="26"/>
      <c r="F50" s="26"/>
      <c r="G50" s="18">
        <v>834505.51251564501</v>
      </c>
      <c r="H50" s="18">
        <v>898731.67114996596</v>
      </c>
      <c r="I50" s="18">
        <v>1133922.7505976099</v>
      </c>
      <c r="J50" s="18">
        <v>1163310.2717391299</v>
      </c>
      <c r="K50" s="18">
        <v>1081962.1443662001</v>
      </c>
      <c r="L50" s="18">
        <v>1165819.83804809</v>
      </c>
      <c r="M50" s="18">
        <v>1026907.204947</v>
      </c>
      <c r="N50" s="18">
        <v>1386008.9904970799</v>
      </c>
      <c r="O50" s="18">
        <v>1949638.1742556901</v>
      </c>
      <c r="P50" s="18">
        <v>2271968.5705882399</v>
      </c>
      <c r="Q50" s="18">
        <v>2310912.4928315398</v>
      </c>
      <c r="R50" s="18">
        <v>2285879.4075366398</v>
      </c>
      <c r="S50" s="18">
        <v>2108644.0600144598</v>
      </c>
      <c r="T50" s="18">
        <v>2857095.15018587</v>
      </c>
      <c r="U50" s="18">
        <v>2175014.9243604001</v>
      </c>
      <c r="V50" s="18">
        <v>2946706.4746900802</v>
      </c>
      <c r="W50" s="18">
        <v>3347374.7660467899</v>
      </c>
      <c r="X50" s="18">
        <v>2888473.70289427</v>
      </c>
      <c r="Y50" s="18">
        <v>4243667.3859890103</v>
      </c>
      <c r="Z50" s="18">
        <v>4657968.36435124</v>
      </c>
      <c r="AA50" s="18">
        <v>4928132.0880626198</v>
      </c>
    </row>
    <row r="51" spans="1:27" s="6" customFormat="1" ht="12.75" customHeight="1" x14ac:dyDescent="0.2">
      <c r="A51" s="20" t="s">
        <v>32</v>
      </c>
      <c r="B51" s="26"/>
      <c r="C51" s="26"/>
      <c r="D51" s="26"/>
      <c r="E51" s="26"/>
      <c r="F51" s="26"/>
      <c r="G51" s="18">
        <v>104196.96620775999</v>
      </c>
      <c r="H51" s="18">
        <v>132345.33154001299</v>
      </c>
      <c r="I51" s="18">
        <v>153242.397609562</v>
      </c>
      <c r="J51" s="18">
        <v>178872.43167701899</v>
      </c>
      <c r="K51" s="18">
        <v>184892.49718309901</v>
      </c>
      <c r="L51" s="18">
        <v>254682.76661951901</v>
      </c>
      <c r="M51" s="18">
        <v>194500.07632508801</v>
      </c>
      <c r="N51" s="18">
        <v>281644.71271929803</v>
      </c>
      <c r="O51" s="18">
        <v>251417.19614710999</v>
      </c>
      <c r="P51" s="18">
        <v>277068.29915966402</v>
      </c>
      <c r="Q51" s="18">
        <v>324274.18727598601</v>
      </c>
      <c r="R51" s="18">
        <v>273963.41242149298</v>
      </c>
      <c r="S51" s="18">
        <v>337908.073752711</v>
      </c>
      <c r="T51" s="18">
        <v>772956.99107806699</v>
      </c>
      <c r="U51" s="18">
        <v>647143.64071190194</v>
      </c>
      <c r="V51" s="18">
        <v>526299.57592975197</v>
      </c>
      <c r="W51" s="18">
        <v>1127762.2123575299</v>
      </c>
      <c r="X51" s="18">
        <v>744205.89072652103</v>
      </c>
      <c r="Y51" s="18">
        <v>877263.40178571397</v>
      </c>
      <c r="Z51" s="18">
        <v>900808.91874180897</v>
      </c>
      <c r="AA51" s="18">
        <v>981339.79712981102</v>
      </c>
    </row>
    <row r="52" spans="1:27" s="11" customFormat="1" ht="12.75" customHeight="1" x14ac:dyDescent="0.2">
      <c r="A52" s="29" t="s">
        <v>33</v>
      </c>
      <c r="B52" s="30"/>
      <c r="C52" s="30"/>
      <c r="D52" s="30"/>
      <c r="E52" s="30"/>
      <c r="F52" s="30"/>
      <c r="G52" s="21">
        <v>947273.92115143896</v>
      </c>
      <c r="H52" s="21">
        <v>1080827.8184263599</v>
      </c>
      <c r="I52" s="21">
        <v>1498747.89482072</v>
      </c>
      <c r="J52" s="21">
        <v>1635751.4495341601</v>
      </c>
      <c r="K52" s="21">
        <v>1641222.98591549</v>
      </c>
      <c r="L52" s="21">
        <v>2125827.18387553</v>
      </c>
      <c r="M52" s="21">
        <v>1933080.2805653701</v>
      </c>
      <c r="N52" s="21">
        <v>2655859.8786549699</v>
      </c>
      <c r="O52" s="21">
        <v>3690893.1103327498</v>
      </c>
      <c r="P52" s="21">
        <v>4045991.5848739501</v>
      </c>
      <c r="Q52" s="21">
        <v>4324155.7974910401</v>
      </c>
      <c r="R52" s="21">
        <v>4357151.4082344696</v>
      </c>
      <c r="S52" s="21">
        <v>4361333.0303687602</v>
      </c>
      <c r="T52" s="21">
        <v>7015855.9249070603</v>
      </c>
      <c r="U52" s="21">
        <v>5141493.7803114597</v>
      </c>
      <c r="V52" s="21">
        <v>6374251.9798553698</v>
      </c>
      <c r="W52" s="21">
        <v>8300554.0515896799</v>
      </c>
      <c r="X52" s="21">
        <v>7527228.3183697602</v>
      </c>
      <c r="Y52" s="21">
        <v>10862196.724587901</v>
      </c>
      <c r="Z52" s="21">
        <v>11391725.928571399</v>
      </c>
      <c r="AA52" s="21">
        <v>12066294.9608611</v>
      </c>
    </row>
    <row r="53" spans="1:27" s="6" customFormat="1" ht="12.75" customHeight="1" x14ac:dyDescent="0.2">
      <c r="A53" s="11" t="s">
        <v>34</v>
      </c>
      <c r="B53" s="30"/>
      <c r="C53" s="30"/>
      <c r="D53" s="30"/>
      <c r="E53" s="30"/>
      <c r="F53" s="30"/>
      <c r="G53" s="21">
        <v>266257.33792240301</v>
      </c>
      <c r="H53" s="21">
        <v>280331.42568930698</v>
      </c>
      <c r="I53" s="21">
        <v>372335.552988048</v>
      </c>
      <c r="J53" s="21">
        <v>474386.33928571403</v>
      </c>
      <c r="K53" s="21">
        <v>468539.59014084499</v>
      </c>
      <c r="L53" s="21">
        <v>562476.38684582699</v>
      </c>
      <c r="M53" s="21">
        <v>416663.38091872801</v>
      </c>
      <c r="N53" s="21">
        <v>600845.42178362596</v>
      </c>
      <c r="O53" s="21">
        <v>785852.29772329202</v>
      </c>
      <c r="P53" s="21">
        <v>763146.27142857097</v>
      </c>
      <c r="Q53" s="21">
        <v>1085949.1263440901</v>
      </c>
      <c r="R53" s="21">
        <v>933173.03140265204</v>
      </c>
      <c r="S53" s="21">
        <v>944351.45480838802</v>
      </c>
      <c r="T53" s="21">
        <v>1354971.7011152401</v>
      </c>
      <c r="U53" s="21">
        <v>1357732.1401557301</v>
      </c>
      <c r="V53" s="21">
        <v>1286609.3228305799</v>
      </c>
      <c r="W53" s="21">
        <v>2080229.32333533</v>
      </c>
      <c r="X53" s="21">
        <v>1919990.9303012399</v>
      </c>
      <c r="Y53" s="21">
        <v>2118831.7939560399</v>
      </c>
      <c r="Z53" s="16">
        <v>1967261.6081258201</v>
      </c>
      <c r="AA53" s="16">
        <v>2264611.5270711002</v>
      </c>
    </row>
    <row r="54" spans="1:27" s="11" customFormat="1" ht="12.75" customHeight="1" x14ac:dyDescent="0.2">
      <c r="A54" s="11" t="s">
        <v>35</v>
      </c>
      <c r="B54" s="30"/>
      <c r="C54" s="30"/>
      <c r="D54" s="30"/>
      <c r="E54" s="30"/>
      <c r="F54" s="30"/>
      <c r="G54" s="21">
        <v>1213531.25907384</v>
      </c>
      <c r="H54" s="21">
        <v>1361159.24411567</v>
      </c>
      <c r="I54" s="21">
        <v>1871083.44780876</v>
      </c>
      <c r="J54" s="21">
        <v>2110137.7888198802</v>
      </c>
      <c r="K54" s="21">
        <v>2109762.5760563398</v>
      </c>
      <c r="L54" s="21">
        <v>2688303.5707213599</v>
      </c>
      <c r="M54" s="21">
        <v>2349743.6614840999</v>
      </c>
      <c r="N54" s="21">
        <v>3256705.3004386001</v>
      </c>
      <c r="O54" s="21">
        <v>4476745.4080560403</v>
      </c>
      <c r="P54" s="21">
        <v>4809137.8563025203</v>
      </c>
      <c r="Q54" s="21">
        <v>5410104.9238351304</v>
      </c>
      <c r="R54" s="21">
        <v>5290324.4396371199</v>
      </c>
      <c r="S54" s="21">
        <v>5305684.48517715</v>
      </c>
      <c r="T54" s="21">
        <v>8370827.6260222998</v>
      </c>
      <c r="U54" s="21">
        <v>6499225.9204671904</v>
      </c>
      <c r="V54" s="21">
        <v>7660861.30268595</v>
      </c>
      <c r="W54" s="21">
        <v>10380783.374925001</v>
      </c>
      <c r="X54" s="21">
        <v>9447219.2486710008</v>
      </c>
      <c r="Y54" s="21">
        <v>12981028.518544</v>
      </c>
      <c r="Z54" s="21">
        <v>13358987.5366972</v>
      </c>
      <c r="AA54" s="21">
        <v>14330906.4879322</v>
      </c>
    </row>
    <row r="55" spans="1:27" s="6" customFormat="1" ht="11.25" customHeight="1" x14ac:dyDescent="0.2">
      <c r="B55" s="26"/>
      <c r="C55" s="26"/>
      <c r="D55" s="26"/>
      <c r="E55" s="26"/>
      <c r="F55" s="26"/>
      <c r="G55" s="26"/>
      <c r="H55" s="26"/>
      <c r="I55" s="26"/>
      <c r="J55" s="26"/>
      <c r="K55" s="26"/>
      <c r="L55" s="26"/>
      <c r="M55" s="18"/>
      <c r="N55" s="18"/>
      <c r="O55" s="18"/>
      <c r="P55" s="18"/>
      <c r="Q55" s="18"/>
      <c r="R55" s="18"/>
      <c r="S55" s="18"/>
      <c r="T55" s="18"/>
      <c r="U55" s="18"/>
      <c r="V55" s="18"/>
      <c r="W55" s="18"/>
      <c r="X55" s="18"/>
      <c r="Y55" s="18"/>
      <c r="Z55" s="18"/>
      <c r="AA55" s="18"/>
    </row>
    <row r="56" spans="1:27" s="6" customFormat="1" ht="12.75" customHeight="1" x14ac:dyDescent="0.2">
      <c r="A56" s="6" t="s">
        <v>36</v>
      </c>
      <c r="B56" s="26"/>
      <c r="C56" s="26"/>
      <c r="D56" s="26"/>
      <c r="E56" s="26"/>
      <c r="F56" s="26"/>
      <c r="G56" s="18">
        <v>190833.97684605801</v>
      </c>
      <c r="H56" s="18">
        <v>264081.56893073302</v>
      </c>
      <c r="I56" s="18">
        <v>261016.38326693201</v>
      </c>
      <c r="J56" s="18">
        <v>328936.96816770203</v>
      </c>
      <c r="K56" s="18">
        <v>526734.90633802803</v>
      </c>
      <c r="L56" s="18">
        <v>613638.87199434196</v>
      </c>
      <c r="M56" s="18">
        <v>396752.41696113098</v>
      </c>
      <c r="N56" s="18">
        <v>793684.46783625695</v>
      </c>
      <c r="O56" s="18">
        <v>746701.03940455301</v>
      </c>
      <c r="P56" s="18">
        <v>897052.67310924397</v>
      </c>
      <c r="Q56" s="18">
        <v>1138278.6594982101</v>
      </c>
      <c r="R56" s="18">
        <v>1218240.8290300099</v>
      </c>
      <c r="S56" s="18">
        <v>1300204.51554591</v>
      </c>
      <c r="T56" s="18">
        <v>1889607.5330854999</v>
      </c>
      <c r="U56" s="18">
        <v>2112667.8014460499</v>
      </c>
      <c r="V56" s="18">
        <v>2031736.00568182</v>
      </c>
      <c r="W56" s="18">
        <v>3505876.3479304099</v>
      </c>
      <c r="X56" s="18">
        <v>2188396.1718842299</v>
      </c>
      <c r="Y56" s="18">
        <v>3186701.6552197798</v>
      </c>
      <c r="Z56" s="18">
        <v>3455989.2116644802</v>
      </c>
      <c r="AA56" s="18">
        <v>3877257.00782779</v>
      </c>
    </row>
    <row r="57" spans="1:27" s="11" customFormat="1" ht="12.75" customHeight="1" x14ac:dyDescent="0.2">
      <c r="A57" s="6" t="s">
        <v>37</v>
      </c>
      <c r="B57" s="26"/>
      <c r="C57" s="26"/>
      <c r="D57" s="26"/>
      <c r="E57" s="26"/>
      <c r="F57" s="26"/>
      <c r="G57" s="18">
        <v>820219.76720901101</v>
      </c>
      <c r="H57" s="18">
        <v>867719.21250840602</v>
      </c>
      <c r="I57" s="18">
        <v>1302229.43585657</v>
      </c>
      <c r="J57" s="18">
        <v>1405291.64751553</v>
      </c>
      <c r="K57" s="18">
        <v>1275984.33943662</v>
      </c>
      <c r="L57" s="18">
        <v>1713806.6739745401</v>
      </c>
      <c r="M57" s="18">
        <v>1620656.31943463</v>
      </c>
      <c r="N57" s="18">
        <v>2063709.5270467801</v>
      </c>
      <c r="O57" s="18">
        <v>2987397.35551664</v>
      </c>
      <c r="P57" s="18">
        <v>3336251.0302521</v>
      </c>
      <c r="Q57" s="18">
        <v>3617690.6980286702</v>
      </c>
      <c r="R57" s="18">
        <v>3483668.99162596</v>
      </c>
      <c r="S57" s="18">
        <v>3498767.2176428102</v>
      </c>
      <c r="T57" s="18">
        <v>5155084.0089219296</v>
      </c>
      <c r="U57" s="18">
        <v>3727442.01835373</v>
      </c>
      <c r="V57" s="18">
        <v>4898916.6193181798</v>
      </c>
      <c r="W57" s="18">
        <v>6022166.5890821796</v>
      </c>
      <c r="X57" s="18">
        <v>6128829.7962197298</v>
      </c>
      <c r="Y57" s="18">
        <v>8715759.7864011005</v>
      </c>
      <c r="Z57" s="18">
        <v>8509820.7988204509</v>
      </c>
      <c r="AA57" s="18">
        <v>8794917.9125896897</v>
      </c>
    </row>
    <row r="58" spans="1:27" s="6" customFormat="1" ht="12.75" customHeight="1" x14ac:dyDescent="0.2">
      <c r="A58" s="6" t="s">
        <v>38</v>
      </c>
      <c r="B58" s="26"/>
      <c r="C58" s="26"/>
      <c r="D58" s="26"/>
      <c r="E58" s="26"/>
      <c r="F58" s="26"/>
      <c r="G58" s="18">
        <v>202477.515018773</v>
      </c>
      <c r="H58" s="18">
        <v>229358.46267653001</v>
      </c>
      <c r="I58" s="18">
        <v>307837.62868525903</v>
      </c>
      <c r="J58" s="18">
        <v>375909.17313664599</v>
      </c>
      <c r="K58" s="18">
        <v>307043.33028169</v>
      </c>
      <c r="L58" s="18">
        <v>360858.02475247497</v>
      </c>
      <c r="M58" s="18">
        <v>332334.92508833902</v>
      </c>
      <c r="N58" s="18">
        <v>399311.30555555603</v>
      </c>
      <c r="O58" s="18">
        <v>742647.013134851</v>
      </c>
      <c r="P58" s="18">
        <v>575834.15294117597</v>
      </c>
      <c r="Q58" s="18">
        <v>654135.56630824402</v>
      </c>
      <c r="R58" s="18">
        <v>588414.61898115801</v>
      </c>
      <c r="S58" s="18">
        <v>506712.75198843097</v>
      </c>
      <c r="T58" s="18">
        <v>1326136.08401487</v>
      </c>
      <c r="U58" s="18">
        <v>659116.10066740797</v>
      </c>
      <c r="V58" s="18">
        <v>730208.67768594995</v>
      </c>
      <c r="W58" s="18">
        <v>852740.43791241699</v>
      </c>
      <c r="X58" s="18">
        <v>1129993.28056704</v>
      </c>
      <c r="Y58" s="18">
        <v>1078567.07692308</v>
      </c>
      <c r="Z58" s="18">
        <v>1393177.52621232</v>
      </c>
      <c r="AA58" s="18">
        <v>1658731.5675146801</v>
      </c>
    </row>
    <row r="59" spans="1:27" s="11" customFormat="1" ht="12.75" customHeight="1" x14ac:dyDescent="0.2">
      <c r="A59" s="11" t="s">
        <v>39</v>
      </c>
      <c r="B59" s="30"/>
      <c r="C59" s="30"/>
      <c r="D59" s="30"/>
      <c r="E59" s="30"/>
      <c r="F59" s="30"/>
      <c r="G59" s="21">
        <f t="shared" ref="G59:M59" si="27">SUM(G56:G58)</f>
        <v>1213531.2590738421</v>
      </c>
      <c r="H59" s="21">
        <f t="shared" si="27"/>
        <v>1361159.244115669</v>
      </c>
      <c r="I59" s="21">
        <f t="shared" si="27"/>
        <v>1871083.4478087611</v>
      </c>
      <c r="J59" s="21">
        <f t="shared" si="27"/>
        <v>2110137.7888198779</v>
      </c>
      <c r="K59" s="21">
        <f t="shared" si="27"/>
        <v>2109762.5760563379</v>
      </c>
      <c r="L59" s="21">
        <f t="shared" si="27"/>
        <v>2688303.5707213567</v>
      </c>
      <c r="M59" s="21">
        <f t="shared" si="27"/>
        <v>2349743.6614840999</v>
      </c>
      <c r="N59" s="21">
        <f t="shared" ref="N59:P59" si="28">SUM(N56:N58)</f>
        <v>3256705.3004385931</v>
      </c>
      <c r="O59" s="21">
        <f t="shared" si="28"/>
        <v>4476745.408056044</v>
      </c>
      <c r="P59" s="21">
        <f t="shared" si="28"/>
        <v>4809137.8563025193</v>
      </c>
      <c r="Q59" s="21">
        <f t="shared" ref="Q59:R59" si="29">SUM(Q56:Q58)</f>
        <v>5410104.9238351239</v>
      </c>
      <c r="R59" s="21">
        <f t="shared" si="29"/>
        <v>5290324.4396371283</v>
      </c>
      <c r="S59" s="21">
        <f t="shared" ref="S59:T59" si="30">SUM(S56:S58)</f>
        <v>5305684.4851771519</v>
      </c>
      <c r="T59" s="21">
        <f t="shared" si="30"/>
        <v>8370827.6260222998</v>
      </c>
      <c r="U59" s="21">
        <f t="shared" ref="U59:V59" si="31">SUM(U56:U58)</f>
        <v>6499225.9204671877</v>
      </c>
      <c r="V59" s="21">
        <f t="shared" si="31"/>
        <v>7660861.30268595</v>
      </c>
      <c r="W59" s="21">
        <f t="shared" ref="W59:X59" si="32">SUM(W56:W58)</f>
        <v>10380783.374925008</v>
      </c>
      <c r="X59" s="21">
        <f t="shared" si="32"/>
        <v>9447219.2486710008</v>
      </c>
      <c r="Y59" s="21">
        <f t="shared" ref="Y59:AA59" si="33">SUM(Y56:Y58)</f>
        <v>12981028.518543961</v>
      </c>
      <c r="Z59" s="21">
        <f t="shared" si="33"/>
        <v>13358987.53669725</v>
      </c>
      <c r="AA59" s="21">
        <f t="shared" si="33"/>
        <v>14330906.48793216</v>
      </c>
    </row>
    <row r="60" spans="1:27" s="11" customFormat="1" ht="11.25" customHeight="1" x14ac:dyDescent="0.2">
      <c r="B60" s="31"/>
      <c r="C60" s="31"/>
      <c r="D60" s="31"/>
      <c r="E60" s="31"/>
      <c r="F60" s="31"/>
      <c r="G60" s="32"/>
      <c r="H60" s="32"/>
      <c r="I60" s="32"/>
      <c r="J60" s="32"/>
      <c r="K60" s="32"/>
      <c r="L60" s="32"/>
      <c r="M60" s="32"/>
      <c r="N60" s="32"/>
      <c r="O60" s="32"/>
    </row>
    <row r="61" spans="1:27" s="11" customFormat="1" ht="11.25" customHeight="1" x14ac:dyDescent="0.2">
      <c r="B61" s="31"/>
      <c r="C61" s="31"/>
      <c r="D61" s="31"/>
      <c r="E61" s="31"/>
      <c r="F61" s="31"/>
      <c r="G61" s="32"/>
      <c r="H61" s="32"/>
      <c r="I61" s="32"/>
      <c r="J61" s="32"/>
      <c r="K61" s="32"/>
      <c r="L61" s="32"/>
      <c r="M61" s="32"/>
      <c r="N61" s="32"/>
      <c r="O61" s="32"/>
    </row>
    <row r="62" spans="1:27" s="11" customFormat="1" ht="14.25" x14ac:dyDescent="0.2">
      <c r="A62" s="33" t="s">
        <v>90</v>
      </c>
      <c r="B62" s="31"/>
      <c r="C62" s="31"/>
      <c r="D62" s="31"/>
      <c r="E62" s="31"/>
      <c r="F62" s="31"/>
      <c r="G62" s="32"/>
      <c r="H62" s="32"/>
      <c r="I62" s="32"/>
      <c r="J62" s="32"/>
      <c r="K62" s="32"/>
      <c r="L62" s="32"/>
      <c r="M62" s="32"/>
      <c r="N62" s="32"/>
      <c r="O62" s="32"/>
    </row>
    <row r="63" spans="1:27" s="11" customFormat="1" ht="12.75" customHeight="1" x14ac:dyDescent="0.2">
      <c r="A63" s="34" t="s">
        <v>40</v>
      </c>
      <c r="B63" s="31"/>
      <c r="C63" s="31"/>
      <c r="D63" s="31"/>
      <c r="E63" s="31"/>
      <c r="F63" s="31"/>
      <c r="G63" s="34">
        <f>(G45+G42)*100/G59</f>
        <v>3.3823459511112617</v>
      </c>
      <c r="H63" s="34">
        <f t="shared" ref="H63:M63" si="34">(H45+H42)*100/H59</f>
        <v>3.565157144455712</v>
      </c>
      <c r="I63" s="34">
        <f t="shared" si="34"/>
        <v>4.9471842171614169</v>
      </c>
      <c r="J63" s="34">
        <f t="shared" si="34"/>
        <v>7.8044247421078143</v>
      </c>
      <c r="K63" s="34">
        <f t="shared" si="34"/>
        <v>9.0343709918911621</v>
      </c>
      <c r="L63" s="34">
        <f t="shared" si="34"/>
        <v>5.2190034571340282</v>
      </c>
      <c r="M63" s="34">
        <f t="shared" si="34"/>
        <v>4.8056920579858282</v>
      </c>
      <c r="N63" s="34">
        <f t="shared" ref="N63:O63" si="35">(N45+N42)*100/N59</f>
        <v>3.1090662165647061</v>
      </c>
      <c r="O63" s="34">
        <f t="shared" si="35"/>
        <v>4.4442947651956626</v>
      </c>
      <c r="P63" s="34">
        <f t="shared" ref="P63:Q63" si="36">(P45+P42)*100/P59</f>
        <v>4.0676682206675618</v>
      </c>
      <c r="Q63" s="34">
        <f t="shared" si="36"/>
        <v>2.9408503172028859</v>
      </c>
      <c r="R63" s="34">
        <f t="shared" ref="R63:S63" si="37">(R45+R42)*100/R59</f>
        <v>3.9852599164691789</v>
      </c>
      <c r="S63" s="34">
        <f t="shared" si="37"/>
        <v>7.7758134668262224</v>
      </c>
      <c r="T63" s="34">
        <f t="shared" ref="T63:U63" si="38">(T45+T42)*100/T59</f>
        <v>8.3847547180443875</v>
      </c>
      <c r="U63" s="34">
        <f t="shared" si="38"/>
        <v>7.6422863177790719</v>
      </c>
      <c r="V63" s="34">
        <f t="shared" ref="V63:W63" si="39">(V45+V42)*100/V59</f>
        <v>5.0961368143242058</v>
      </c>
      <c r="W63" s="34">
        <f t="shared" si="39"/>
        <v>7.6106307341926183</v>
      </c>
      <c r="X63" s="34">
        <f>(X45+X42)*100/X59</f>
        <v>5.353168697239532</v>
      </c>
      <c r="Y63" s="34">
        <f>(Y45+Y42)*100/Y59</f>
        <v>2.7778580896656364</v>
      </c>
      <c r="Z63" s="34">
        <f>(Z45+Z42)*100/Z59</f>
        <v>5.958424390352338</v>
      </c>
      <c r="AA63" s="34">
        <f>(AA45+AA42)*100/AA59</f>
        <v>6.5535202528233114</v>
      </c>
    </row>
    <row r="64" spans="1:27" s="11" customFormat="1" ht="12.75" customHeight="1" x14ac:dyDescent="0.2">
      <c r="A64" s="34" t="s">
        <v>24</v>
      </c>
      <c r="B64" s="34">
        <f t="shared" ref="B64:P64" si="40">(B38/B14)*100</f>
        <v>8.9308028129227228</v>
      </c>
      <c r="C64" s="34">
        <f t="shared" si="40"/>
        <v>6.519682626690571</v>
      </c>
      <c r="D64" s="34">
        <f t="shared" si="40"/>
        <v>6.4962576841353235</v>
      </c>
      <c r="E64" s="34">
        <f t="shared" si="40"/>
        <v>7.5050229185725916</v>
      </c>
      <c r="F64" s="34">
        <f t="shared" si="40"/>
        <v>5.2202116826066538</v>
      </c>
      <c r="G64" s="34">
        <f t="shared" si="40"/>
        <v>3.0692520943502397</v>
      </c>
      <c r="H64" s="34">
        <f t="shared" si="40"/>
        <v>3.3777842208433899</v>
      </c>
      <c r="I64" s="34">
        <f t="shared" si="40"/>
        <v>5.7507574827670753</v>
      </c>
      <c r="J64" s="34">
        <f t="shared" si="40"/>
        <v>9.1712117025974198</v>
      </c>
      <c r="K64" s="34">
        <f t="shared" si="40"/>
        <v>9.7231598694448547</v>
      </c>
      <c r="L64" s="34">
        <f t="shared" si="40"/>
        <v>6.5034314816361984</v>
      </c>
      <c r="M64" s="34">
        <f t="shared" si="40"/>
        <v>6.0273500028516027</v>
      </c>
      <c r="N64" s="34">
        <f t="shared" si="40"/>
        <v>4.4677071715566523</v>
      </c>
      <c r="O64" s="34">
        <f t="shared" si="40"/>
        <v>7.2335075420668806</v>
      </c>
      <c r="P64" s="34">
        <f t="shared" si="40"/>
        <v>6.8326707892012353</v>
      </c>
      <c r="Q64" s="34">
        <f t="shared" ref="Q64:R64" si="41">(Q38/Q14)*100</f>
        <v>5.1255481914786722</v>
      </c>
      <c r="R64" s="34">
        <f t="shared" si="41"/>
        <v>7.1592115501942537</v>
      </c>
      <c r="S64" s="34">
        <f t="shared" ref="S64:T64" si="42">(S38/S14)*100</f>
        <v>12.451581294714252</v>
      </c>
      <c r="T64" s="34">
        <f t="shared" si="42"/>
        <v>17.462162480396561</v>
      </c>
      <c r="U64" s="34">
        <f t="shared" ref="U64:V64" si="43">(U38/U14)*100</f>
        <v>14.971147906009172</v>
      </c>
      <c r="V64" s="34">
        <f t="shared" si="43"/>
        <v>11.488105472499077</v>
      </c>
      <c r="W64" s="34">
        <f t="shared" ref="W64" si="44">(W38/W14)*100</f>
        <v>16.342133145452024</v>
      </c>
      <c r="X64" s="34">
        <f>(X38/X14)*100</f>
        <v>12.871781881094268</v>
      </c>
      <c r="Y64" s="34">
        <f>(Y38/Y14)*100</f>
        <v>7.8744630785960128</v>
      </c>
      <c r="Z64" s="34">
        <f>(Z38/Z14)*100</f>
        <v>14.272657225970933</v>
      </c>
      <c r="AA64" s="34">
        <f>(AA38/AA14)*100</f>
        <v>14.833119696587833</v>
      </c>
    </row>
    <row r="65" spans="1:27" s="11" customFormat="1" ht="12.75" customHeight="1" x14ac:dyDescent="0.2">
      <c r="A65" s="34" t="s">
        <v>91</v>
      </c>
      <c r="B65" s="31"/>
      <c r="C65" s="31"/>
      <c r="D65" s="31"/>
      <c r="E65" s="31"/>
      <c r="F65" s="31"/>
      <c r="G65" s="35">
        <f>IF(G56&gt;0,(G45/G56)*100," ")</f>
        <v>-9.7659192682352582</v>
      </c>
      <c r="H65" s="35">
        <f t="shared" ref="H65:J65" si="45">IF(H56&gt;0,(H45/H56)*100," ")</f>
        <v>0.64256373804584799</v>
      </c>
      <c r="I65" s="35">
        <f t="shared" si="45"/>
        <v>7.0687132243033801</v>
      </c>
      <c r="J65" s="35">
        <f t="shared" si="45"/>
        <v>26.084596362861134</v>
      </c>
      <c r="K65" s="35">
        <f t="shared" ref="K65:M65" si="46">IF(K56&gt;0,(K45/K56)*100," ")</f>
        <v>21.138619710335909</v>
      </c>
      <c r="L65" s="35">
        <f t="shared" si="46"/>
        <v>0.13668214860414934</v>
      </c>
      <c r="M65" s="35">
        <f t="shared" si="46"/>
        <v>5.4061901551332028</v>
      </c>
      <c r="N65" s="35">
        <f t="shared" ref="N65:O65" si="47">IF(N56&gt;0,(N45/N56)*100," ")</f>
        <v>-1.5919710061393477</v>
      </c>
      <c r="O65" s="35">
        <f t="shared" si="47"/>
        <v>4.0030426326379569</v>
      </c>
      <c r="P65" s="35">
        <f t="shared" ref="P65:Q65" si="48">IF(P56&gt;0,(P45/P56)*100," ")</f>
        <v>2.7541025360906701</v>
      </c>
      <c r="Q65" s="35">
        <f t="shared" si="48"/>
        <v>-1.8098913178176999</v>
      </c>
      <c r="R65" s="35">
        <f t="shared" ref="R65:S65" si="49">IF(R56&gt;0,(R45/R56)*100," ")</f>
        <v>3.5254002570008436</v>
      </c>
      <c r="S65" s="35">
        <f t="shared" si="49"/>
        <v>19.781972672528962</v>
      </c>
      <c r="T65" s="35">
        <f t="shared" ref="T65:U65" si="50">IF(T56&gt;0,(T45/T56)*100," ")</f>
        <v>26.805925843497668</v>
      </c>
      <c r="U65" s="35">
        <f t="shared" si="50"/>
        <v>17.958383800513957</v>
      </c>
      <c r="V65" s="35">
        <f t="shared" ref="V65:W65" si="51">IF(V56&gt;0,(V45/V56)*100," ")</f>
        <v>10.962208259761686</v>
      </c>
      <c r="W65" s="35">
        <f t="shared" si="51"/>
        <v>16.140621892867703</v>
      </c>
      <c r="X65" s="35">
        <f>IF(X56&gt;0,(X45/X56)*100," ")</f>
        <v>14.373039197189675</v>
      </c>
      <c r="Y65" s="35">
        <f>IF(Y56&gt;0,(Y45/Y56)*100," ")</f>
        <v>3.7753483575042832</v>
      </c>
      <c r="Z65" s="35">
        <f>IF(Z56&gt;0,(Z45/Z56)*100," ")</f>
        <v>12.676761007034878</v>
      </c>
      <c r="AA65" s="35">
        <f>IF(AA56&gt;0,(AA45/AA56)*100," ")</f>
        <v>10.315345306894857</v>
      </c>
    </row>
    <row r="66" spans="1:27" s="11" customFormat="1" ht="12.75" customHeight="1" x14ac:dyDescent="0.2">
      <c r="A66" s="34" t="s">
        <v>92</v>
      </c>
      <c r="B66" s="31"/>
      <c r="C66" s="31"/>
      <c r="D66" s="31"/>
      <c r="E66" s="31"/>
      <c r="F66" s="31"/>
      <c r="G66" s="34">
        <f>(G53/G58)*100</f>
        <v>131.4997064724528</v>
      </c>
      <c r="H66" s="34">
        <f t="shared" ref="H66:J66" si="52">(H53/H58)*100</f>
        <v>122.2241474842223</v>
      </c>
      <c r="I66" s="34">
        <f t="shared" si="52"/>
        <v>120.95192994379946</v>
      </c>
      <c r="J66" s="34">
        <f t="shared" si="52"/>
        <v>126.1970638618257</v>
      </c>
      <c r="K66" s="34">
        <f t="shared" ref="K66:M66" si="53">(K53/K58)*100</f>
        <v>152.59722128176304</v>
      </c>
      <c r="L66" s="34">
        <f t="shared" si="53"/>
        <v>155.87193529412269</v>
      </c>
      <c r="M66" s="34">
        <f t="shared" si="53"/>
        <v>125.37453919655701</v>
      </c>
      <c r="N66" s="34">
        <f t="shared" ref="N66:O66" si="54">(N53/N58)*100</f>
        <v>150.47042581168054</v>
      </c>
      <c r="O66" s="34">
        <f t="shared" si="54"/>
        <v>105.81774164903234</v>
      </c>
      <c r="P66" s="34">
        <f t="shared" ref="P66:Q66" si="55">(P53/P58)*100</f>
        <v>132.52883100640435</v>
      </c>
      <c r="Q66" s="34">
        <f t="shared" si="55"/>
        <v>166.01285456360057</v>
      </c>
      <c r="R66" s="34">
        <f t="shared" ref="R66:S66" si="56">(R53/R58)*100</f>
        <v>158.59106849154162</v>
      </c>
      <c r="S66" s="34">
        <f t="shared" si="56"/>
        <v>186.36820389907004</v>
      </c>
      <c r="T66" s="34">
        <f t="shared" ref="T66:U66" si="57">(T53/T58)*100</f>
        <v>102.17440860315561</v>
      </c>
      <c r="U66" s="34">
        <f t="shared" si="57"/>
        <v>205.99286510842586</v>
      </c>
      <c r="V66" s="34">
        <f t="shared" ref="V66:W66" si="58">(V53/V58)*100</f>
        <v>176.19748465710896</v>
      </c>
      <c r="W66" s="34">
        <f t="shared" si="58"/>
        <v>243.94636759902144</v>
      </c>
      <c r="X66" s="34">
        <f>(X53/X58)*100</f>
        <v>169.91171215971946</v>
      </c>
      <c r="Y66" s="34">
        <f>(Y53/Y58)*100</f>
        <v>196.44877349683355</v>
      </c>
      <c r="Z66" s="34">
        <f>(Z53/Z58)*100</f>
        <v>141.20681471759613</v>
      </c>
      <c r="AA66" s="34">
        <f>(AA53/AA58)*100</f>
        <v>136.52670338120024</v>
      </c>
    </row>
    <row r="67" spans="1:27" s="11" customFormat="1" ht="12.75" customHeight="1" x14ac:dyDescent="0.2">
      <c r="A67" s="34" t="s">
        <v>93</v>
      </c>
      <c r="B67" s="31"/>
      <c r="C67" s="31"/>
      <c r="D67" s="31"/>
      <c r="E67" s="31"/>
      <c r="F67" s="31"/>
      <c r="G67" s="34">
        <f>(G56/G$59)*100</f>
        <v>15.725509781404481</v>
      </c>
      <c r="H67" s="34">
        <f t="shared" ref="H67:J67" si="59">(H56/H$59)*100</f>
        <v>19.401225100763579</v>
      </c>
      <c r="I67" s="34">
        <f t="shared" si="59"/>
        <v>13.950012949588652</v>
      </c>
      <c r="J67" s="34">
        <f t="shared" si="59"/>
        <v>15.588411804693775</v>
      </c>
      <c r="K67" s="34">
        <f t="shared" ref="K67:M67" si="60">(K56/K$59)*100</f>
        <v>24.966548952755829</v>
      </c>
      <c r="L67" s="34">
        <f t="shared" si="60"/>
        <v>22.826249188430879</v>
      </c>
      <c r="M67" s="34">
        <f t="shared" si="60"/>
        <v>16.884923383963589</v>
      </c>
      <c r="N67" s="34">
        <f t="shared" ref="N67:O67" si="61">(N56/N$59)*100</f>
        <v>24.370779503118332</v>
      </c>
      <c r="O67" s="34">
        <f t="shared" si="61"/>
        <v>16.679551132410637</v>
      </c>
      <c r="P67" s="34">
        <f t="shared" ref="P67:Q67" si="62">(P56/P$59)*100</f>
        <v>18.653087100292407</v>
      </c>
      <c r="Q67" s="34">
        <f t="shared" si="62"/>
        <v>21.039862914364797</v>
      </c>
      <c r="R67" s="34">
        <f t="shared" ref="R67:S67" si="63">(R56/R$59)*100</f>
        <v>23.027714895942584</v>
      </c>
      <c r="S67" s="34">
        <f t="shared" si="63"/>
        <v>24.505877030162253</v>
      </c>
      <c r="T67" s="34">
        <f t="shared" ref="T67:U67" si="64">(T56/T$59)*100</f>
        <v>22.573724098813095</v>
      </c>
      <c r="U67" s="34">
        <f t="shared" si="64"/>
        <v>32.506452726822332</v>
      </c>
      <c r="V67" s="34">
        <f t="shared" ref="V67:W67" si="65">(V56/V$59)*100</f>
        <v>26.520986680302901</v>
      </c>
      <c r="W67" s="34">
        <f t="shared" si="65"/>
        <v>33.772753185457319</v>
      </c>
      <c r="X67" s="34">
        <f t="shared" ref="X67:Z69" si="66">(X56/X$59)*100</f>
        <v>23.164447805020352</v>
      </c>
      <c r="Y67" s="34">
        <f t="shared" si="66"/>
        <v>24.548914985183483</v>
      </c>
      <c r="Z67" s="34">
        <f t="shared" si="66"/>
        <v>25.870143243796349</v>
      </c>
      <c r="AA67" s="34">
        <f t="shared" ref="AA67" si="67">(AA56/AA$59)*100</f>
        <v>27.055211134709232</v>
      </c>
    </row>
    <row r="68" spans="1:27" s="11" customFormat="1" ht="12.75" customHeight="1" x14ac:dyDescent="0.2">
      <c r="A68" s="34" t="s">
        <v>94</v>
      </c>
      <c r="B68" s="31"/>
      <c r="C68" s="31"/>
      <c r="D68" s="31"/>
      <c r="E68" s="31"/>
      <c r="F68" s="31"/>
      <c r="G68" s="34">
        <f t="shared" ref="G68:I69" si="68">(G57/G$59)*100</f>
        <v>67.589504685276637</v>
      </c>
      <c r="H68" s="34">
        <f t="shared" si="68"/>
        <v>63.748544945022509</v>
      </c>
      <c r="I68" s="34">
        <f t="shared" si="68"/>
        <v>69.597614012438626</v>
      </c>
      <c r="J68" s="34">
        <f t="shared" ref="J68:M68" si="69">(J57/J$59)*100</f>
        <v>66.597150904607886</v>
      </c>
      <c r="K68" s="34">
        <f t="shared" si="69"/>
        <v>60.479996845035842</v>
      </c>
      <c r="L68" s="34">
        <f t="shared" si="69"/>
        <v>63.750489068266639</v>
      </c>
      <c r="M68" s="34">
        <f t="shared" si="69"/>
        <v>68.971622139030359</v>
      </c>
      <c r="N68" s="34">
        <f t="shared" ref="N68:O68" si="70">(N57/N$59)*100</f>
        <v>63.368015729542748</v>
      </c>
      <c r="O68" s="34">
        <f t="shared" si="70"/>
        <v>66.731455180380024</v>
      </c>
      <c r="P68" s="34">
        <f t="shared" ref="P68:Q68" si="71">(P57/P$59)*100</f>
        <v>69.373162715222293</v>
      </c>
      <c r="Q68" s="34">
        <f t="shared" si="71"/>
        <v>66.869141152703477</v>
      </c>
      <c r="R68" s="34">
        <f t="shared" ref="R68:S68" si="72">(R57/R$59)*100</f>
        <v>65.849817556083764</v>
      </c>
      <c r="S68" s="34">
        <f t="shared" si="72"/>
        <v>65.943748208502626</v>
      </c>
      <c r="T68" s="34">
        <f t="shared" ref="T68:U68" si="73">(T57/T$59)*100</f>
        <v>61.583922632648367</v>
      </c>
      <c r="U68" s="34">
        <f t="shared" si="73"/>
        <v>57.352091833203858</v>
      </c>
      <c r="V68" s="34">
        <f t="shared" ref="V68:W68" si="74">(V57/V$59)*100</f>
        <v>63.947334715491934</v>
      </c>
      <c r="W68" s="34">
        <f t="shared" si="74"/>
        <v>58.012640969166597</v>
      </c>
      <c r="X68" s="34">
        <f t="shared" si="66"/>
        <v>64.87443167027071</v>
      </c>
      <c r="Y68" s="34">
        <f t="shared" si="66"/>
        <v>67.142289795837527</v>
      </c>
      <c r="Z68" s="34">
        <f t="shared" si="66"/>
        <v>63.701090935551086</v>
      </c>
      <c r="AA68" s="34">
        <f t="shared" ref="AA68" si="75">(AA57/AA$59)*100</f>
        <v>61.370283310380657</v>
      </c>
    </row>
    <row r="69" spans="1:27" s="11" customFormat="1" ht="12.75" customHeight="1" x14ac:dyDescent="0.2">
      <c r="A69" s="34" t="s">
        <v>95</v>
      </c>
      <c r="B69" s="31"/>
      <c r="C69" s="31"/>
      <c r="D69" s="31"/>
      <c r="E69" s="31"/>
      <c r="F69" s="31"/>
      <c r="G69" s="34">
        <f t="shared" si="68"/>
        <v>16.68498553331888</v>
      </c>
      <c r="H69" s="34">
        <f t="shared" si="68"/>
        <v>16.850229954213901</v>
      </c>
      <c r="I69" s="34">
        <f t="shared" si="68"/>
        <v>16.452373037972723</v>
      </c>
      <c r="J69" s="34">
        <f t="shared" ref="J69:M69" si="76">(J58/J$59)*100</f>
        <v>17.814437290698354</v>
      </c>
      <c r="K69" s="34">
        <f t="shared" si="76"/>
        <v>14.553454202208338</v>
      </c>
      <c r="L69" s="34">
        <f t="shared" si="76"/>
        <v>13.423261743302501</v>
      </c>
      <c r="M69" s="34">
        <f t="shared" si="76"/>
        <v>14.14345447700606</v>
      </c>
      <c r="N69" s="34">
        <f t="shared" ref="N69:O69" si="77">(N58/N$59)*100</f>
        <v>12.261204767338917</v>
      </c>
      <c r="O69" s="34">
        <f t="shared" si="77"/>
        <v>16.588993687209335</v>
      </c>
      <c r="P69" s="34">
        <f t="shared" ref="P69:Q69" si="78">(P58/P$59)*100</f>
        <v>11.973750184485315</v>
      </c>
      <c r="Q69" s="34">
        <f t="shared" si="78"/>
        <v>12.090995932931728</v>
      </c>
      <c r="R69" s="34">
        <f t="shared" ref="R69:S69" si="79">(R58/R$59)*100</f>
        <v>11.122467547973642</v>
      </c>
      <c r="S69" s="34">
        <f t="shared" si="79"/>
        <v>9.5503747613351031</v>
      </c>
      <c r="T69" s="34">
        <f t="shared" ref="T69:U69" si="80">(T58/T$59)*100</f>
        <v>15.842353268538528</v>
      </c>
      <c r="U69" s="34">
        <f t="shared" si="80"/>
        <v>10.141455439973816</v>
      </c>
      <c r="V69" s="34">
        <f t="shared" ref="V69:W69" si="81">(V58/V$59)*100</f>
        <v>9.5316786042051671</v>
      </c>
      <c r="W69" s="34">
        <f t="shared" si="81"/>
        <v>8.2146058453760702</v>
      </c>
      <c r="X69" s="34">
        <f t="shared" si="66"/>
        <v>11.961120524708932</v>
      </c>
      <c r="Y69" s="34">
        <f t="shared" si="66"/>
        <v>8.3087952189789913</v>
      </c>
      <c r="Z69" s="34">
        <f t="shared" si="66"/>
        <v>10.428765820652574</v>
      </c>
      <c r="AA69" s="34">
        <f t="shared" ref="AA69" si="82">(AA58/AA$59)*100</f>
        <v>11.574505554910102</v>
      </c>
    </row>
    <row r="70" spans="1:27" s="11" customFormat="1" ht="12.75" customHeight="1" x14ac:dyDescent="0.2">
      <c r="A70" s="34" t="s">
        <v>96</v>
      </c>
      <c r="B70" s="31"/>
      <c r="C70" s="31"/>
      <c r="D70" s="31"/>
      <c r="E70" s="31"/>
      <c r="F70" s="31"/>
      <c r="G70" s="34">
        <f>(G52/(G56+G57))*100</f>
        <v>93.691747518007688</v>
      </c>
      <c r="H70" s="34">
        <f t="shared" ref="H70:J70" si="83">(H52/(H56+H57))*100</f>
        <v>95.496295474547694</v>
      </c>
      <c r="I70" s="34">
        <f t="shared" si="83"/>
        <v>95.874102235632691</v>
      </c>
      <c r="J70" s="34">
        <f t="shared" si="83"/>
        <v>94.321557996534679</v>
      </c>
      <c r="K70" s="34">
        <f t="shared" ref="K70:M70" si="84">(K52/(K56+K57))*100</f>
        <v>91.041519069722838</v>
      </c>
      <c r="L70" s="34">
        <f t="shared" si="84"/>
        <v>91.337354274837779</v>
      </c>
      <c r="M70" s="34">
        <f t="shared" si="84"/>
        <v>95.819961800054003</v>
      </c>
      <c r="N70" s="34">
        <f t="shared" ref="N70:O70" si="85">(N52/(N56+N57))*100</f>
        <v>92.946925884600773</v>
      </c>
      <c r="O70" s="34">
        <f t="shared" si="85"/>
        <v>98.842952701856831</v>
      </c>
      <c r="P70" s="34">
        <f t="shared" ref="P70:Q70" si="86">(P52/(P56+P57))*100</f>
        <v>95.575273318125909</v>
      </c>
      <c r="Q70" s="34">
        <f t="shared" si="86"/>
        <v>90.920598355991416</v>
      </c>
      <c r="R70" s="34">
        <f t="shared" ref="R70:S70" si="87">(R52/(R56+R57))*100</f>
        <v>92.667694073864595</v>
      </c>
      <c r="S70" s="34">
        <f t="shared" si="87"/>
        <v>90.880573440486444</v>
      </c>
      <c r="T70" s="34">
        <f t="shared" ref="T70:U70" si="88">(T52/(T56+T57))*100</f>
        <v>99.590675944739061</v>
      </c>
      <c r="U70" s="34">
        <f t="shared" si="88"/>
        <v>88.037621533763016</v>
      </c>
      <c r="V70" s="34">
        <f t="shared" ref="V70:W70" si="89">(V52/(V56+V57))*100</f>
        <v>91.971886700285594</v>
      </c>
      <c r="W70" s="34">
        <f t="shared" si="89"/>
        <v>87.11709326314417</v>
      </c>
      <c r="X70" s="34">
        <f>(X52/(X56+X57))*100</f>
        <v>90.501669032874759</v>
      </c>
      <c r="Y70" s="34">
        <f>(Y52/(Y56+Y57))*100</f>
        <v>91.260087485809009</v>
      </c>
      <c r="Z70" s="34">
        <f>(Z52/(Z56+Z57))*100</f>
        <v>95.20229653144672</v>
      </c>
      <c r="AA70" s="34">
        <f>(AA52/(AA56+AA57))*100</f>
        <v>95.218816317156552</v>
      </c>
    </row>
    <row r="71" spans="1:27" s="6" customFormat="1" ht="12" x14ac:dyDescent="0.2">
      <c r="B71" s="19"/>
      <c r="C71" s="19"/>
      <c r="D71" s="19"/>
      <c r="E71" s="19"/>
      <c r="F71" s="19"/>
      <c r="G71" s="19"/>
      <c r="H71" s="19"/>
      <c r="I71" s="19"/>
      <c r="J71" s="19"/>
      <c r="K71" s="19"/>
      <c r="L71" s="19"/>
    </row>
    <row r="72" spans="1:27" s="11" customFormat="1" ht="12.75" customHeight="1" x14ac:dyDescent="0.2">
      <c r="A72" s="11" t="s">
        <v>41</v>
      </c>
      <c r="B72" s="36"/>
      <c r="C72" s="36"/>
      <c r="D72" s="36"/>
      <c r="E72" s="36"/>
      <c r="F72" s="36"/>
      <c r="G72" s="16">
        <v>215.505006257822</v>
      </c>
      <c r="H72" s="16">
        <v>198.61466039004699</v>
      </c>
      <c r="I72" s="16">
        <v>219.756175298805</v>
      </c>
      <c r="J72" s="16">
        <v>226.71506211180099</v>
      </c>
      <c r="K72" s="17">
        <v>208.83873239436599</v>
      </c>
      <c r="L72" s="17">
        <v>194.723479490806</v>
      </c>
      <c r="M72" s="17">
        <v>193.71590106007099</v>
      </c>
      <c r="N72" s="17">
        <v>184.15497076023399</v>
      </c>
      <c r="O72" s="17">
        <v>186.133975481611</v>
      </c>
      <c r="P72" s="17">
        <v>192.460504201681</v>
      </c>
      <c r="Q72" s="17">
        <v>188.47670250896101</v>
      </c>
      <c r="R72" s="17">
        <v>179.75645498953199</v>
      </c>
      <c r="S72" s="17">
        <v>180</v>
      </c>
      <c r="T72" s="11">
        <v>152</v>
      </c>
      <c r="U72" s="11">
        <v>147</v>
      </c>
      <c r="V72" s="37">
        <v>147.012396694215</v>
      </c>
      <c r="W72" s="37">
        <v>128.66466706658699</v>
      </c>
      <c r="X72" s="37">
        <v>115.267572356763</v>
      </c>
      <c r="Y72" s="37">
        <v>136.500686813187</v>
      </c>
      <c r="Z72" s="37">
        <v>143.29882044560901</v>
      </c>
      <c r="AA72" s="37">
        <v>116.69145466405701</v>
      </c>
    </row>
    <row r="73" spans="1:27" s="6" customFormat="1" ht="12" x14ac:dyDescent="0.2">
      <c r="B73" s="38"/>
      <c r="C73" s="38"/>
      <c r="D73" s="38"/>
      <c r="E73" s="38"/>
      <c r="F73" s="38"/>
      <c r="G73" s="38"/>
      <c r="H73" s="38"/>
      <c r="I73" s="19"/>
      <c r="J73" s="19"/>
      <c r="K73" s="19"/>
      <c r="L73" s="19"/>
    </row>
    <row r="74" spans="1:27" s="11" customFormat="1" ht="12.75" customHeight="1" x14ac:dyDescent="0.2">
      <c r="A74" s="11" t="s">
        <v>42</v>
      </c>
      <c r="B74" s="16">
        <v>345</v>
      </c>
      <c r="C74" s="16">
        <v>363</v>
      </c>
      <c r="D74" s="16">
        <v>374</v>
      </c>
      <c r="E74" s="16">
        <v>368</v>
      </c>
      <c r="F74" s="16">
        <v>347</v>
      </c>
      <c r="G74" s="16">
        <v>332</v>
      </c>
      <c r="H74" s="16">
        <v>372</v>
      </c>
      <c r="I74" s="11">
        <v>352</v>
      </c>
      <c r="J74" s="11">
        <v>366</v>
      </c>
      <c r="K74" s="16">
        <v>406</v>
      </c>
      <c r="L74" s="16">
        <v>379</v>
      </c>
      <c r="M74" s="16">
        <v>142</v>
      </c>
      <c r="N74" s="16">
        <v>140</v>
      </c>
      <c r="O74" s="16">
        <v>151</v>
      </c>
      <c r="P74" s="16">
        <v>157</v>
      </c>
      <c r="Q74" s="16">
        <v>182</v>
      </c>
      <c r="R74" s="16">
        <v>184</v>
      </c>
      <c r="S74" s="16">
        <v>178</v>
      </c>
      <c r="T74" s="11">
        <v>192</v>
      </c>
      <c r="U74" s="11">
        <v>184</v>
      </c>
      <c r="V74" s="11">
        <v>191</v>
      </c>
      <c r="W74" s="11">
        <v>193</v>
      </c>
      <c r="X74" s="11">
        <v>172</v>
      </c>
      <c r="Y74" s="11">
        <v>170</v>
      </c>
      <c r="Z74" s="11">
        <v>174</v>
      </c>
      <c r="AA74" s="11">
        <v>178</v>
      </c>
    </row>
    <row r="75" spans="1:27" s="11" customFormat="1" ht="12.75" customHeight="1" x14ac:dyDescent="0.2">
      <c r="A75" s="11" t="s">
        <v>43</v>
      </c>
      <c r="B75" s="16">
        <v>1880</v>
      </c>
      <c r="C75" s="16">
        <v>1876</v>
      </c>
      <c r="D75" s="16">
        <v>1821</v>
      </c>
      <c r="E75" s="16">
        <v>1784</v>
      </c>
      <c r="F75" s="16">
        <v>1745</v>
      </c>
      <c r="G75" s="16">
        <v>1598</v>
      </c>
      <c r="H75" s="16">
        <v>1487</v>
      </c>
      <c r="I75" s="16">
        <v>1255</v>
      </c>
      <c r="J75" s="16">
        <v>1288</v>
      </c>
      <c r="K75" s="16">
        <v>1420</v>
      </c>
      <c r="L75" s="16">
        <v>1414</v>
      </c>
      <c r="M75" s="16">
        <v>1415</v>
      </c>
      <c r="N75" s="16">
        <v>1368</v>
      </c>
      <c r="O75" s="16">
        <v>1142</v>
      </c>
      <c r="P75" s="16">
        <v>1190</v>
      </c>
      <c r="Q75" s="16">
        <v>1116</v>
      </c>
      <c r="R75" s="16">
        <v>1433</v>
      </c>
      <c r="S75" s="16">
        <v>1383</v>
      </c>
      <c r="T75" s="11">
        <v>1345</v>
      </c>
      <c r="U75" s="11">
        <v>1798</v>
      </c>
      <c r="V75" s="11">
        <v>1936</v>
      </c>
      <c r="W75" s="11">
        <v>1667</v>
      </c>
      <c r="X75" s="11">
        <v>1693</v>
      </c>
      <c r="Y75" s="11">
        <v>1456</v>
      </c>
      <c r="Z75" s="11">
        <v>1526</v>
      </c>
      <c r="AA75" s="11">
        <v>1533</v>
      </c>
    </row>
    <row r="76" spans="1:27" s="42" customFormat="1" ht="12.75" customHeight="1" x14ac:dyDescent="0.2">
      <c r="A76" s="39"/>
      <c r="B76" s="40"/>
      <c r="C76" s="40"/>
      <c r="D76" s="40"/>
      <c r="E76" s="40"/>
      <c r="F76" s="40"/>
      <c r="G76" s="40"/>
      <c r="H76" s="40"/>
      <c r="I76" s="40"/>
      <c r="J76" s="40"/>
      <c r="K76" s="41"/>
      <c r="L76" s="40"/>
      <c r="M76" s="39"/>
      <c r="N76" s="39"/>
      <c r="O76" s="39"/>
      <c r="P76" s="39"/>
      <c r="Q76" s="39"/>
      <c r="R76" s="39"/>
      <c r="S76" s="39"/>
      <c r="T76" s="39"/>
      <c r="U76" s="39"/>
      <c r="V76" s="39"/>
      <c r="W76" s="39"/>
      <c r="X76" s="39"/>
      <c r="Y76" s="39"/>
      <c r="Z76" s="39"/>
      <c r="AA76" s="39"/>
    </row>
    <row r="77" spans="1:27" x14ac:dyDescent="0.2">
      <c r="B77" s="43"/>
      <c r="C77" s="43"/>
      <c r="D77" s="43"/>
      <c r="E77" s="43"/>
      <c r="F77" s="43"/>
      <c r="G77" s="43"/>
      <c r="H77" s="43"/>
      <c r="I77" s="43"/>
      <c r="J77" s="43"/>
      <c r="K77" s="44"/>
      <c r="L77" s="43"/>
    </row>
  </sheetData>
  <pageMargins left="0.55118110236220474" right="0.78740157480314965" top="0.98425196850393704" bottom="0.98425196850393704" header="0.51181102362204722" footer="0.51181102362204722"/>
  <pageSetup paperSize="9" scale="48" fitToWidth="0"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76"/>
  <sheetViews>
    <sheetView workbookViewId="0">
      <pane xSplit="1" ySplit="12" topLeftCell="B13" activePane="bottomRight" state="frozen"/>
      <selection activeCell="A9" sqref="A9"/>
      <selection pane="topRight" activeCell="A9" sqref="A9"/>
      <selection pane="bottomLeft" activeCell="A9" sqref="A9"/>
      <selection pane="bottomRight"/>
    </sheetView>
  </sheetViews>
  <sheetFormatPr baseColWidth="10" defaultColWidth="9.140625" defaultRowHeight="12.75" x14ac:dyDescent="0.2"/>
  <cols>
    <col min="1" max="1" width="62.85546875" style="2" customWidth="1"/>
    <col min="2" max="10" width="12.7109375" style="2" bestFit="1" customWidth="1"/>
    <col min="11" max="11" width="12.7109375" style="3" bestFit="1" customWidth="1"/>
    <col min="12" max="16" width="14" style="2" bestFit="1" customWidth="1"/>
    <col min="17" max="18" width="14" style="2" customWidth="1"/>
    <col min="19" max="27" width="13.85546875" style="2" customWidth="1"/>
    <col min="28" max="16384" width="9.140625" style="2"/>
  </cols>
  <sheetData>
    <row r="1" spans="1:27" ht="20.25" x14ac:dyDescent="0.3">
      <c r="A1" s="1" t="s">
        <v>0</v>
      </c>
    </row>
    <row r="2" spans="1:27" ht="12.75" customHeight="1" x14ac:dyDescent="0.25">
      <c r="A2" s="4"/>
    </row>
    <row r="3" spans="1:27" ht="18" x14ac:dyDescent="0.25">
      <c r="A3" s="5" t="s">
        <v>44</v>
      </c>
    </row>
    <row r="4" spans="1:27" ht="15" x14ac:dyDescent="0.2">
      <c r="A4" s="78" t="s">
        <v>133</v>
      </c>
    </row>
    <row r="5" spans="1:27" ht="11.25" customHeight="1" x14ac:dyDescent="0.2"/>
    <row r="6" spans="1:27" x14ac:dyDescent="0.2">
      <c r="A6" s="6" t="s">
        <v>1</v>
      </c>
    </row>
    <row r="7" spans="1:27" x14ac:dyDescent="0.2">
      <c r="A7" s="6" t="s">
        <v>3</v>
      </c>
    </row>
    <row r="8" spans="1:27" x14ac:dyDescent="0.2">
      <c r="A8" s="6" t="s">
        <v>138</v>
      </c>
    </row>
    <row r="9" spans="1:27" s="3" customFormat="1" x14ac:dyDescent="0.2">
      <c r="A9" s="7" t="s">
        <v>140</v>
      </c>
      <c r="B9" s="2"/>
      <c r="C9" s="2"/>
      <c r="D9" s="2"/>
      <c r="E9" s="2"/>
      <c r="F9" s="2"/>
      <c r="G9" s="2"/>
      <c r="H9" s="2"/>
    </row>
    <row r="10" spans="1:27" ht="37.5" customHeight="1" x14ac:dyDescent="0.2">
      <c r="A10" s="8" t="s">
        <v>105</v>
      </c>
    </row>
    <row r="12" spans="1:27" s="11" customFormat="1" ht="13.5" customHeight="1" x14ac:dyDescent="0.2">
      <c r="A12" s="9" t="s">
        <v>4</v>
      </c>
      <c r="B12" s="10">
        <v>1998</v>
      </c>
      <c r="C12" s="10">
        <v>1999</v>
      </c>
      <c r="D12" s="10">
        <v>2000</v>
      </c>
      <c r="E12" s="10">
        <v>2001</v>
      </c>
      <c r="F12" s="10">
        <v>2002</v>
      </c>
      <c r="G12" s="10">
        <v>2003</v>
      </c>
      <c r="H12" s="10">
        <v>2004</v>
      </c>
      <c r="I12" s="10">
        <v>2005</v>
      </c>
      <c r="J12" s="10">
        <v>2006</v>
      </c>
      <c r="K12" s="10">
        <v>2007</v>
      </c>
      <c r="L12" s="10">
        <v>2008</v>
      </c>
      <c r="M12" s="10">
        <v>2009</v>
      </c>
      <c r="N12" s="10">
        <v>2010</v>
      </c>
      <c r="O12" s="10">
        <v>2011</v>
      </c>
      <c r="P12" s="10">
        <v>2012</v>
      </c>
      <c r="Q12" s="10">
        <v>2013</v>
      </c>
      <c r="R12" s="10">
        <v>2014</v>
      </c>
      <c r="S12" s="10">
        <v>2015</v>
      </c>
      <c r="T12" s="10">
        <v>2016</v>
      </c>
      <c r="U12" s="10">
        <v>2017</v>
      </c>
      <c r="V12" s="10">
        <v>2018</v>
      </c>
      <c r="W12" s="10">
        <v>2019</v>
      </c>
      <c r="X12" s="10">
        <v>2020</v>
      </c>
      <c r="Y12" s="10">
        <v>2021</v>
      </c>
      <c r="Z12" s="10">
        <v>2022</v>
      </c>
      <c r="AA12" s="10">
        <v>2023</v>
      </c>
    </row>
    <row r="13" spans="1:27" s="14" customFormat="1" ht="15" customHeight="1" x14ac:dyDescent="0.2">
      <c r="A13" s="12" t="s">
        <v>106</v>
      </c>
      <c r="B13" s="13"/>
      <c r="C13" s="13"/>
      <c r="D13" s="13"/>
      <c r="E13" s="13"/>
      <c r="F13" s="13"/>
      <c r="G13" s="13"/>
      <c r="H13" s="13"/>
      <c r="I13" s="13"/>
      <c r="J13" s="13"/>
      <c r="K13" s="13"/>
      <c r="L13" s="13"/>
      <c r="M13" s="13"/>
      <c r="N13" s="13"/>
      <c r="O13" s="13"/>
      <c r="P13" s="13"/>
    </row>
    <row r="14" spans="1:27" s="6" customFormat="1" ht="12.75" customHeight="1" x14ac:dyDescent="0.2">
      <c r="A14" s="11" t="s">
        <v>107</v>
      </c>
      <c r="B14" s="16">
        <v>19557555.289999999</v>
      </c>
      <c r="C14" s="16">
        <v>19321398.005347598</v>
      </c>
      <c r="D14" s="16">
        <v>18322003.337209299</v>
      </c>
      <c r="E14" s="16">
        <v>19952247.0691824</v>
      </c>
      <c r="F14" s="16">
        <v>19642044.651006699</v>
      </c>
      <c r="G14" s="16">
        <v>19892984.6546763</v>
      </c>
      <c r="H14" s="16">
        <v>24396167.412698399</v>
      </c>
      <c r="I14" s="16">
        <v>31315499.292452801</v>
      </c>
      <c r="J14" s="16">
        <v>38970482.343137302</v>
      </c>
      <c r="K14" s="17">
        <v>40245544.074468099</v>
      </c>
      <c r="L14" s="17">
        <v>41491501.207317099</v>
      </c>
      <c r="M14" s="17">
        <v>40550229.595238097</v>
      </c>
      <c r="N14" s="17">
        <v>48053085.882352903</v>
      </c>
      <c r="O14" s="17">
        <v>57463480.884615399</v>
      </c>
      <c r="P14" s="17">
        <v>55821565.1470588</v>
      </c>
      <c r="Q14" s="17">
        <v>59589535.96875</v>
      </c>
      <c r="R14" s="17">
        <v>77325041.491803303</v>
      </c>
      <c r="S14" s="17">
        <v>85673719.107692301</v>
      </c>
      <c r="T14" s="17">
        <v>95610535.806451604</v>
      </c>
      <c r="U14" s="17">
        <v>98455814.09375</v>
      </c>
      <c r="V14" s="17">
        <v>106435756.32307699</v>
      </c>
      <c r="W14" s="17">
        <v>117652525.08064499</v>
      </c>
      <c r="X14" s="17">
        <v>102820106.615385</v>
      </c>
      <c r="Y14" s="17">
        <v>118927796.530303</v>
      </c>
      <c r="Z14" s="16">
        <v>148097075.24285701</v>
      </c>
      <c r="AA14" s="16">
        <v>126526098.23999999</v>
      </c>
    </row>
    <row r="15" spans="1:27" s="6" customFormat="1" ht="12" x14ac:dyDescent="0.2">
      <c r="A15" s="11"/>
      <c r="B15" s="18"/>
      <c r="C15" s="18"/>
      <c r="D15" s="18"/>
      <c r="E15" s="18"/>
      <c r="F15" s="18"/>
      <c r="G15" s="26"/>
      <c r="H15" s="26"/>
      <c r="I15" s="19"/>
      <c r="J15" s="19"/>
      <c r="K15" s="19"/>
      <c r="L15" s="19"/>
      <c r="Z15" s="18"/>
      <c r="AA15" s="18" t="s">
        <v>139</v>
      </c>
    </row>
    <row r="16" spans="1:27" s="6" customFormat="1" ht="12.75" customHeight="1" x14ac:dyDescent="0.2">
      <c r="A16" s="11" t="s">
        <v>5</v>
      </c>
      <c r="B16" s="18"/>
      <c r="C16" s="18"/>
      <c r="D16" s="18"/>
      <c r="E16" s="18"/>
      <c r="F16" s="18"/>
      <c r="G16" s="26"/>
      <c r="H16" s="26"/>
      <c r="I16" s="19"/>
      <c r="J16" s="19"/>
      <c r="K16" s="19"/>
      <c r="L16" s="19"/>
      <c r="Z16" s="18"/>
      <c r="AA16" s="18" t="s">
        <v>139</v>
      </c>
    </row>
    <row r="17" spans="1:27" s="6" customFormat="1" ht="12.75" customHeight="1" x14ac:dyDescent="0.2">
      <c r="A17" s="6" t="s">
        <v>6</v>
      </c>
      <c r="B17" s="18">
        <v>594677.42500000005</v>
      </c>
      <c r="C17" s="18">
        <v>611377.65240641695</v>
      </c>
      <c r="D17" s="18">
        <v>600072.02906976698</v>
      </c>
      <c r="E17" s="18">
        <v>736906.12578616303</v>
      </c>
      <c r="F17" s="18">
        <v>614641.53020134196</v>
      </c>
      <c r="G17" s="18">
        <v>645878.67625899299</v>
      </c>
      <c r="H17" s="18">
        <v>911237.14285714296</v>
      </c>
      <c r="I17" s="18">
        <v>907439.63207547204</v>
      </c>
      <c r="J17" s="18">
        <v>1027711.76470588</v>
      </c>
      <c r="K17" s="18">
        <v>968191.79787233996</v>
      </c>
      <c r="L17" s="18">
        <v>1063695.3902439</v>
      </c>
      <c r="M17" s="18">
        <v>1080708.75</v>
      </c>
      <c r="N17" s="18">
        <v>1407909.96470588</v>
      </c>
      <c r="O17" s="18">
        <v>1583426.67948718</v>
      </c>
      <c r="P17" s="18">
        <v>1472077.0588235301</v>
      </c>
      <c r="Q17" s="18">
        <v>1593460.640625</v>
      </c>
      <c r="R17" s="18">
        <v>2468695.4918032801</v>
      </c>
      <c r="S17" s="18">
        <v>2517012.4615384601</v>
      </c>
      <c r="T17" s="18">
        <v>2304060.5322580598</v>
      </c>
      <c r="U17" s="18">
        <v>2093886.796875</v>
      </c>
      <c r="V17" s="18">
        <v>2325091.6923076902</v>
      </c>
      <c r="W17" s="18">
        <v>2546805.0806451598</v>
      </c>
      <c r="X17" s="18">
        <v>2186806.7538461499</v>
      </c>
      <c r="Y17" s="18">
        <v>2355742.9090909101</v>
      </c>
      <c r="Z17" s="18">
        <v>2993795.0142857102</v>
      </c>
      <c r="AA17" s="18">
        <v>2446243.16</v>
      </c>
    </row>
    <row r="18" spans="1:27" s="6" customFormat="1" ht="12.75" customHeight="1" x14ac:dyDescent="0.2">
      <c r="A18" s="6" t="s">
        <v>129</v>
      </c>
      <c r="B18" s="18"/>
      <c r="C18" s="18"/>
      <c r="D18" s="18"/>
      <c r="E18" s="18"/>
      <c r="F18" s="18"/>
      <c r="G18" s="18"/>
      <c r="H18" s="18"/>
      <c r="I18" s="18"/>
      <c r="J18" s="18"/>
      <c r="K18" s="18"/>
      <c r="L18" s="18"/>
      <c r="M18" s="18"/>
      <c r="N18" s="18"/>
      <c r="O18" s="18"/>
      <c r="P18" s="18"/>
      <c r="Q18" s="18"/>
      <c r="R18" s="18"/>
      <c r="S18" s="18"/>
      <c r="T18" s="18"/>
      <c r="U18" s="18"/>
      <c r="V18" s="18"/>
      <c r="W18" s="18">
        <v>764969.62903225794</v>
      </c>
      <c r="X18" s="18">
        <v>681078.33846153796</v>
      </c>
      <c r="Y18" s="18">
        <v>704749.89393939404</v>
      </c>
      <c r="Z18" s="18">
        <v>871414.3</v>
      </c>
      <c r="AA18" s="18">
        <v>723546.2</v>
      </c>
    </row>
    <row r="19" spans="1:27" s="6" customFormat="1" ht="12.75" customHeight="1" x14ac:dyDescent="0.2">
      <c r="A19" s="6" t="s">
        <v>7</v>
      </c>
      <c r="B19" s="18"/>
      <c r="C19" s="18"/>
      <c r="D19" s="18"/>
      <c r="E19" s="18"/>
      <c r="F19" s="18"/>
      <c r="G19" s="18">
        <v>32453.4748201439</v>
      </c>
      <c r="H19" s="18">
        <v>82465.873015873003</v>
      </c>
      <c r="I19" s="18">
        <v>106726.160377358</v>
      </c>
      <c r="J19" s="18">
        <v>20906.2156862745</v>
      </c>
      <c r="K19" s="18">
        <v>20966.148936170201</v>
      </c>
      <c r="L19" s="18">
        <v>38686.853658536602</v>
      </c>
      <c r="M19" s="18"/>
      <c r="N19" s="18"/>
      <c r="O19" s="18"/>
      <c r="P19" s="18"/>
      <c r="Q19" s="18"/>
      <c r="R19" s="18"/>
      <c r="S19" s="18"/>
      <c r="T19" s="18"/>
      <c r="U19" s="18"/>
      <c r="V19" s="18"/>
      <c r="W19" s="18"/>
      <c r="X19" s="18"/>
      <c r="Y19" s="18"/>
      <c r="Z19" s="18"/>
      <c r="AA19" s="18"/>
    </row>
    <row r="20" spans="1:27" s="6" customFormat="1" ht="12.75" customHeight="1" x14ac:dyDescent="0.2">
      <c r="A20" s="6" t="s">
        <v>8</v>
      </c>
      <c r="B20" s="18"/>
      <c r="C20" s="18"/>
      <c r="D20" s="18"/>
      <c r="E20" s="18"/>
      <c r="F20" s="18"/>
      <c r="G20" s="18"/>
      <c r="H20" s="18"/>
      <c r="I20" s="18">
        <v>58899.669811320797</v>
      </c>
      <c r="J20" s="18">
        <v>76011.656862745105</v>
      </c>
      <c r="K20" s="18">
        <v>78696.329787234004</v>
      </c>
      <c r="L20" s="18">
        <v>78772.646341463405</v>
      </c>
      <c r="M20" s="18">
        <v>78662.440476190503</v>
      </c>
      <c r="N20" s="18">
        <v>95316.2</v>
      </c>
      <c r="O20" s="18">
        <v>113099.58974359</v>
      </c>
      <c r="P20" s="18">
        <v>108874.57352941199</v>
      </c>
      <c r="Q20" s="18"/>
      <c r="R20" s="18"/>
      <c r="S20" s="18"/>
      <c r="T20" s="18"/>
      <c r="U20" s="18"/>
      <c r="V20" s="18"/>
      <c r="W20" s="18"/>
      <c r="X20" s="18"/>
      <c r="Y20" s="18">
        <v>243149.46969696999</v>
      </c>
      <c r="Z20" s="18">
        <v>322414.7</v>
      </c>
      <c r="AA20" s="18">
        <v>276506.10666666698</v>
      </c>
    </row>
    <row r="21" spans="1:27" s="6" customFormat="1" ht="12.75" customHeight="1" x14ac:dyDescent="0.2">
      <c r="A21" s="7" t="s">
        <v>110</v>
      </c>
      <c r="B21" s="18"/>
      <c r="C21" s="18"/>
      <c r="D21" s="18"/>
      <c r="E21" s="18"/>
      <c r="F21" s="18"/>
      <c r="G21" s="18"/>
      <c r="H21" s="18"/>
      <c r="I21" s="18"/>
      <c r="J21" s="18"/>
      <c r="K21" s="18"/>
      <c r="L21" s="18"/>
      <c r="M21" s="18"/>
      <c r="N21" s="18"/>
      <c r="O21" s="18"/>
      <c r="P21" s="18"/>
      <c r="Q21" s="18"/>
      <c r="R21" s="18">
        <v>888210.86885245901</v>
      </c>
      <c r="S21" s="18">
        <v>986907.81538461498</v>
      </c>
      <c r="T21" s="18">
        <v>1205346.40322581</v>
      </c>
      <c r="U21" s="18">
        <v>1254598.921875</v>
      </c>
      <c r="V21" s="18">
        <v>1370674.27692308</v>
      </c>
      <c r="W21" s="18">
        <v>1532816.85483871</v>
      </c>
      <c r="X21" s="18">
        <v>1352704.5384615399</v>
      </c>
      <c r="Y21" s="18">
        <v>1525007.5454545501</v>
      </c>
      <c r="Z21" s="18">
        <v>1937139.55714286</v>
      </c>
      <c r="AA21" s="18">
        <v>1692649.1066666699</v>
      </c>
    </row>
    <row r="22" spans="1:27" s="6" customFormat="1" ht="12.75" customHeight="1" x14ac:dyDescent="0.2">
      <c r="A22" s="7" t="s">
        <v>134</v>
      </c>
      <c r="Y22" s="18">
        <v>222897.96969696999</v>
      </c>
      <c r="Z22" s="18">
        <v>602456.12857142906</v>
      </c>
      <c r="AA22" s="18">
        <v>527900.01333333296</v>
      </c>
    </row>
    <row r="23" spans="1:27" s="6" customFormat="1" ht="12.75" customHeight="1" x14ac:dyDescent="0.2">
      <c r="A23" s="6" t="s">
        <v>9</v>
      </c>
      <c r="B23" s="18">
        <v>6977568.4550000001</v>
      </c>
      <c r="C23" s="18">
        <v>6856323.48663102</v>
      </c>
      <c r="D23" s="18">
        <v>6166267.8255813997</v>
      </c>
      <c r="E23" s="18">
        <v>6898604.42138365</v>
      </c>
      <c r="F23" s="18">
        <v>6678658.6644295296</v>
      </c>
      <c r="G23" s="18">
        <v>6609327.72661871</v>
      </c>
      <c r="H23" s="18">
        <v>7870403.3492063498</v>
      </c>
      <c r="I23" s="18">
        <v>10079857.2735849</v>
      </c>
      <c r="J23" s="18">
        <v>12866395.627451001</v>
      </c>
      <c r="K23" s="18">
        <v>13738973.351063799</v>
      </c>
      <c r="L23" s="18">
        <v>13654882.768292701</v>
      </c>
      <c r="M23" s="18">
        <v>13303193.952381</v>
      </c>
      <c r="N23" s="18">
        <v>15405036.670588201</v>
      </c>
      <c r="O23" s="18">
        <v>18093690.1025641</v>
      </c>
      <c r="P23" s="18">
        <v>17410368.4411765</v>
      </c>
      <c r="Q23" s="18">
        <v>18345580.109375</v>
      </c>
      <c r="R23" s="18">
        <v>24525897.459016401</v>
      </c>
      <c r="S23" s="18">
        <v>28355522.538461499</v>
      </c>
      <c r="T23" s="18">
        <v>29832746.758064501</v>
      </c>
      <c r="U23" s="18">
        <v>31996911.625</v>
      </c>
      <c r="V23" s="18">
        <v>34764643.307692297</v>
      </c>
      <c r="W23" s="18">
        <v>36568074.951612897</v>
      </c>
      <c r="X23" s="18">
        <v>32732085.446153801</v>
      </c>
      <c r="Y23" s="18">
        <v>37224271.393939398</v>
      </c>
      <c r="Z23" s="18">
        <v>45957007.7285714</v>
      </c>
      <c r="AA23" s="18">
        <v>39342664</v>
      </c>
    </row>
    <row r="24" spans="1:27" s="6" customFormat="1" ht="12.75" customHeight="1" x14ac:dyDescent="0.2">
      <c r="A24" s="20" t="s">
        <v>10</v>
      </c>
      <c r="B24" s="18">
        <v>390223.81</v>
      </c>
      <c r="C24" s="18">
        <v>412988.44919786102</v>
      </c>
      <c r="D24" s="18">
        <v>374194.55813953502</v>
      </c>
      <c r="E24" s="18">
        <v>376330.84905660403</v>
      </c>
      <c r="F24" s="18">
        <v>385004.34899328899</v>
      </c>
      <c r="G24" s="18">
        <v>422536.935251799</v>
      </c>
      <c r="H24" s="18">
        <v>459738.38095238101</v>
      </c>
      <c r="I24" s="18">
        <v>516454.490566038</v>
      </c>
      <c r="J24" s="18">
        <v>561652.95098039205</v>
      </c>
      <c r="K24" s="18">
        <v>649353.93617021304</v>
      </c>
      <c r="L24" s="18">
        <v>749831.963414634</v>
      </c>
      <c r="M24" s="18">
        <v>788469.32142857101</v>
      </c>
      <c r="N24" s="18">
        <v>702112.77647058805</v>
      </c>
      <c r="O24" s="18">
        <v>720352.65384615399</v>
      </c>
      <c r="P24" s="18">
        <v>777095.88235294097</v>
      </c>
      <c r="Q24" s="18">
        <v>735885.921875</v>
      </c>
      <c r="R24" s="18">
        <v>810372.01639344299</v>
      </c>
      <c r="S24" s="18">
        <v>859442</v>
      </c>
      <c r="T24" s="18">
        <v>1010823.38709677</v>
      </c>
      <c r="U24" s="18">
        <v>953788.375</v>
      </c>
      <c r="V24" s="18">
        <v>993513.03076923103</v>
      </c>
      <c r="W24" s="18">
        <v>1013681.09677419</v>
      </c>
      <c r="X24" s="18">
        <v>1059024.15384615</v>
      </c>
      <c r="Y24" s="18">
        <v>1122641.2878787899</v>
      </c>
      <c r="Z24" s="18">
        <v>1337497.0142857099</v>
      </c>
      <c r="AA24" s="18">
        <v>1362836.0666666699</v>
      </c>
    </row>
    <row r="25" spans="1:27" s="6" customFormat="1" ht="12.75" customHeight="1" x14ac:dyDescent="0.2">
      <c r="A25" s="6" t="s">
        <v>11</v>
      </c>
      <c r="B25" s="18">
        <v>96720.3</v>
      </c>
      <c r="C25" s="18">
        <v>89971.096256684497</v>
      </c>
      <c r="D25" s="18">
        <v>127163.308139535</v>
      </c>
      <c r="E25" s="18">
        <v>152070.96226415099</v>
      </c>
      <c r="F25" s="18">
        <v>142690.74496644299</v>
      </c>
      <c r="G25" s="18">
        <v>113630.73381295</v>
      </c>
      <c r="H25" s="18">
        <v>117922.82539682501</v>
      </c>
      <c r="I25" s="18">
        <v>94224.698113207502</v>
      </c>
      <c r="J25" s="18">
        <v>117222.490196078</v>
      </c>
      <c r="K25" s="18">
        <v>123812.489361702</v>
      </c>
      <c r="L25" s="18">
        <v>140451.67073170701</v>
      </c>
      <c r="M25" s="18">
        <v>147500.61904761899</v>
      </c>
      <c r="N25" s="18">
        <v>165584.67058823499</v>
      </c>
      <c r="O25" s="18">
        <v>185168.615384615</v>
      </c>
      <c r="P25" s="18">
        <v>200266.58823529401</v>
      </c>
      <c r="Q25" s="18">
        <v>160976.59375</v>
      </c>
      <c r="R25" s="18">
        <v>200305.98360655701</v>
      </c>
      <c r="S25" s="18">
        <v>256800.44615384599</v>
      </c>
      <c r="T25" s="18">
        <v>358035.33870967699</v>
      </c>
      <c r="U25" s="18">
        <v>448875.40625</v>
      </c>
      <c r="V25" s="18">
        <v>285192.46153846203</v>
      </c>
      <c r="W25" s="18">
        <v>294954.129032258</v>
      </c>
      <c r="X25" s="18">
        <v>367838.52307692298</v>
      </c>
      <c r="Y25" s="18">
        <v>548388.57575757604</v>
      </c>
      <c r="Z25" s="18">
        <v>546529.04285714298</v>
      </c>
      <c r="AA25" s="18">
        <v>571627.38666666695</v>
      </c>
    </row>
    <row r="26" spans="1:27" s="6" customFormat="1" ht="12.75" customHeight="1" x14ac:dyDescent="0.2">
      <c r="A26" s="6" t="s">
        <v>12</v>
      </c>
      <c r="B26" s="18">
        <v>0</v>
      </c>
      <c r="C26" s="18">
        <v>0</v>
      </c>
      <c r="D26" s="18">
        <v>0</v>
      </c>
      <c r="E26" s="18">
        <v>0</v>
      </c>
      <c r="F26" s="18">
        <v>0</v>
      </c>
      <c r="G26" s="18">
        <v>46590.187050359702</v>
      </c>
      <c r="H26" s="18">
        <v>60773.5079365079</v>
      </c>
      <c r="I26" s="18">
        <v>75489.198113207502</v>
      </c>
      <c r="J26" s="18">
        <v>94800.313725490196</v>
      </c>
      <c r="K26" s="18">
        <v>98868.585106383005</v>
      </c>
      <c r="L26" s="18">
        <v>100409.87804878</v>
      </c>
      <c r="M26" s="18">
        <v>98302.702380952396</v>
      </c>
      <c r="N26" s="18">
        <v>118034.811764706</v>
      </c>
      <c r="O26" s="18">
        <v>139492.51282051299</v>
      </c>
      <c r="P26" s="18">
        <v>137040.85294117601</v>
      </c>
      <c r="Q26" s="18">
        <v>141443.484375</v>
      </c>
      <c r="R26" s="18">
        <v>189092.540983607</v>
      </c>
      <c r="S26" s="18">
        <v>206271.15384615399</v>
      </c>
      <c r="T26" s="18">
        <v>225024.14516129001</v>
      </c>
      <c r="U26" s="18">
        <v>233944.671875</v>
      </c>
      <c r="V26" s="18">
        <v>255423.01538461499</v>
      </c>
      <c r="W26" s="18">
        <v>277169.70967741898</v>
      </c>
      <c r="X26" s="18">
        <v>288731.353846154</v>
      </c>
      <c r="Y26" s="18">
        <v>390796.65151515102</v>
      </c>
      <c r="Z26" s="18">
        <v>500204.42857142899</v>
      </c>
      <c r="AA26" s="18">
        <v>499046.45333333302</v>
      </c>
    </row>
    <row r="27" spans="1:27" s="6" customFormat="1" ht="12.75" customHeight="1" x14ac:dyDescent="0.2">
      <c r="A27" s="6" t="s">
        <v>13</v>
      </c>
      <c r="B27" s="18">
        <v>1678265.825</v>
      </c>
      <c r="C27" s="18">
        <v>1770653.06951872</v>
      </c>
      <c r="D27" s="18">
        <v>2041828.50581395</v>
      </c>
      <c r="E27" s="18">
        <v>2389758.5031446498</v>
      </c>
      <c r="F27" s="18">
        <v>2429591.8120805402</v>
      </c>
      <c r="G27" s="18">
        <v>2372434.3237410099</v>
      </c>
      <c r="H27" s="18">
        <v>2761244.5555555602</v>
      </c>
      <c r="I27" s="18">
        <v>2776879.80188679</v>
      </c>
      <c r="J27" s="18">
        <v>2718045.6372548998</v>
      </c>
      <c r="K27" s="18">
        <v>2692091.0638297899</v>
      </c>
      <c r="L27" s="18">
        <v>3140092.2560975598</v>
      </c>
      <c r="M27" s="18">
        <v>3423918.7142857099</v>
      </c>
      <c r="N27" s="18">
        <v>3812925.6352941198</v>
      </c>
      <c r="O27" s="18">
        <v>4116042.3333333302</v>
      </c>
      <c r="P27" s="18">
        <v>4216497.1470588204</v>
      </c>
      <c r="Q27" s="18">
        <v>4911668</v>
      </c>
      <c r="R27" s="18">
        <v>5643676.67213115</v>
      </c>
      <c r="S27" s="18">
        <v>5835441.3846153896</v>
      </c>
      <c r="T27" s="18">
        <v>6619676.9193548402</v>
      </c>
      <c r="U27" s="18">
        <v>6413056.15625</v>
      </c>
      <c r="V27" s="18">
        <v>7164486.1230769204</v>
      </c>
      <c r="W27" s="18">
        <v>7184135.7419354804</v>
      </c>
      <c r="X27" s="18">
        <v>7372299.6153846197</v>
      </c>
      <c r="Y27" s="18">
        <v>8526212.2272727303</v>
      </c>
      <c r="Z27" s="18">
        <v>8429633.7428571396</v>
      </c>
      <c r="AA27" s="18">
        <v>10516145.3733333</v>
      </c>
    </row>
    <row r="28" spans="1:27" s="6" customFormat="1" ht="12.75" customHeight="1" x14ac:dyDescent="0.2">
      <c r="A28" s="6" t="s">
        <v>14</v>
      </c>
      <c r="B28" s="18">
        <v>0</v>
      </c>
      <c r="C28" s="18">
        <v>0</v>
      </c>
      <c r="D28" s="18">
        <v>0</v>
      </c>
      <c r="E28" s="18">
        <v>0</v>
      </c>
      <c r="F28" s="18">
        <v>260376.825503356</v>
      </c>
      <c r="G28" s="18">
        <v>278327.18705036002</v>
      </c>
      <c r="H28" s="18">
        <v>364913.11904761899</v>
      </c>
      <c r="I28" s="18">
        <v>468670.79245283001</v>
      </c>
      <c r="J28" s="18">
        <v>39856.313725490203</v>
      </c>
      <c r="K28" s="18">
        <v>57781.287234042597</v>
      </c>
      <c r="L28" s="18">
        <v>816512.79268292699</v>
      </c>
      <c r="M28" s="18">
        <v>1097921.2738095201</v>
      </c>
      <c r="N28" s="18">
        <v>1073239.2823529399</v>
      </c>
      <c r="O28" s="18">
        <v>1338338.2820512799</v>
      </c>
      <c r="P28" s="18">
        <v>1291200.66176471</v>
      </c>
      <c r="Q28" s="18">
        <v>2085576.125</v>
      </c>
      <c r="R28" s="18">
        <v>2563781.7704917998</v>
      </c>
      <c r="S28" s="18">
        <v>2791711.5230769198</v>
      </c>
      <c r="T28" s="18">
        <v>2659564.5</v>
      </c>
      <c r="U28" s="18">
        <v>2254604.84375</v>
      </c>
      <c r="V28" s="18">
        <v>3606575</v>
      </c>
      <c r="W28" s="18">
        <v>3700514.9354838701</v>
      </c>
      <c r="X28" s="18">
        <v>4075236</v>
      </c>
      <c r="Y28" s="18">
        <v>5854201.5909090899</v>
      </c>
      <c r="Z28" s="18">
        <v>5648252.3714285698</v>
      </c>
      <c r="AA28" s="18">
        <v>4780177.8933333298</v>
      </c>
    </row>
    <row r="29" spans="1:27" s="6" customFormat="1" ht="12.75" customHeight="1" x14ac:dyDescent="0.2">
      <c r="A29" s="6" t="s">
        <v>15</v>
      </c>
      <c r="B29" s="18">
        <v>1309838.21</v>
      </c>
      <c r="C29" s="18">
        <v>1490405.51336898</v>
      </c>
      <c r="D29" s="18">
        <v>2442836.7093023299</v>
      </c>
      <c r="E29" s="18">
        <v>2579019.3773584901</v>
      </c>
      <c r="F29" s="18">
        <v>2467360.3892617398</v>
      </c>
      <c r="G29" s="18">
        <v>2964381.9784172699</v>
      </c>
      <c r="H29" s="18">
        <v>3813188.2936507901</v>
      </c>
      <c r="I29" s="18">
        <v>5336610.6603773599</v>
      </c>
      <c r="J29" s="18">
        <v>6138652.5</v>
      </c>
      <c r="K29" s="18">
        <v>6739713.0212765997</v>
      </c>
      <c r="L29" s="18">
        <v>8536982.4268292692</v>
      </c>
      <c r="M29" s="18">
        <v>5704918.7619047603</v>
      </c>
      <c r="N29" s="18">
        <v>6495707.29411765</v>
      </c>
      <c r="O29" s="18">
        <v>8204456.0641025603</v>
      </c>
      <c r="P29" s="18">
        <v>9847702.7352941204</v>
      </c>
      <c r="Q29" s="18">
        <v>9647452.53125</v>
      </c>
      <c r="R29" s="18">
        <v>11495647.8360656</v>
      </c>
      <c r="S29" s="18">
        <v>9271192.3846153803</v>
      </c>
      <c r="T29" s="18">
        <v>8543261.6451612897</v>
      </c>
      <c r="U29" s="18">
        <v>9700526.734375</v>
      </c>
      <c r="V29" s="18">
        <v>11828628.784615399</v>
      </c>
      <c r="W29" s="18">
        <v>12472573.661290299</v>
      </c>
      <c r="X29" s="18">
        <v>11035033.784615399</v>
      </c>
      <c r="Y29" s="18">
        <v>13888431.909090901</v>
      </c>
      <c r="Z29" s="18">
        <v>24529069.8857143</v>
      </c>
      <c r="AA29" s="18">
        <v>23052684.573333301</v>
      </c>
    </row>
    <row r="30" spans="1:27" s="6" customFormat="1" ht="12.75" customHeight="1" x14ac:dyDescent="0.2">
      <c r="A30" s="6" t="s">
        <v>16</v>
      </c>
      <c r="B30" s="18">
        <v>555990.49</v>
      </c>
      <c r="C30" s="18">
        <v>584528.56684492005</v>
      </c>
      <c r="D30" s="18">
        <v>525682.84302325605</v>
      </c>
      <c r="E30" s="18">
        <v>626920.66037735797</v>
      </c>
      <c r="F30" s="18">
        <v>696723.48993288598</v>
      </c>
      <c r="G30" s="18">
        <v>744194.19424460398</v>
      </c>
      <c r="H30" s="18">
        <v>826896.31746031798</v>
      </c>
      <c r="I30" s="18">
        <v>967144.44339622604</v>
      </c>
      <c r="J30" s="18">
        <v>910467.892156863</v>
      </c>
      <c r="K30" s="18">
        <v>898443.734042553</v>
      </c>
      <c r="L30" s="18">
        <v>1015491.2195122</v>
      </c>
      <c r="M30" s="18">
        <v>1170909.7738095201</v>
      </c>
      <c r="N30" s="18">
        <v>1228697.7764705899</v>
      </c>
      <c r="O30" s="18">
        <v>1873476.8589743599</v>
      </c>
      <c r="P30" s="18">
        <v>1813651.5735294099</v>
      </c>
      <c r="Q30" s="18">
        <v>1440775.34375</v>
      </c>
      <c r="R30" s="18">
        <v>1360925.72131148</v>
      </c>
      <c r="S30" s="18">
        <v>1622718.7538461499</v>
      </c>
      <c r="T30" s="18">
        <v>1977303.72580645</v>
      </c>
      <c r="U30" s="18">
        <v>2222912.5</v>
      </c>
      <c r="V30" s="18">
        <v>2355966.9846153799</v>
      </c>
      <c r="W30" s="18">
        <v>2460224.4193548402</v>
      </c>
      <c r="X30" s="18">
        <v>2911886.5230769198</v>
      </c>
      <c r="Y30" s="18">
        <v>3500075.7878787899</v>
      </c>
      <c r="Z30" s="18">
        <v>3008229.6</v>
      </c>
      <c r="AA30" s="18">
        <v>3471253.7066666698</v>
      </c>
    </row>
    <row r="31" spans="1:27" s="6" customFormat="1" ht="12.75" customHeight="1" x14ac:dyDescent="0.2">
      <c r="A31" s="6" t="s">
        <v>17</v>
      </c>
      <c r="B31" s="18">
        <v>2125896.12</v>
      </c>
      <c r="C31" s="18">
        <v>2236926.8609625702</v>
      </c>
      <c r="D31" s="18">
        <v>1827973.1744186</v>
      </c>
      <c r="E31" s="18">
        <v>1915768.7987421399</v>
      </c>
      <c r="F31" s="18">
        <v>2000630.2550335601</v>
      </c>
      <c r="G31" s="18">
        <v>1884532.5899280601</v>
      </c>
      <c r="H31" s="18">
        <v>2201308.4444444398</v>
      </c>
      <c r="I31" s="18">
        <v>2610608.68867925</v>
      </c>
      <c r="J31" s="18">
        <v>2897932.6372548998</v>
      </c>
      <c r="K31" s="18">
        <v>3682492.10638298</v>
      </c>
      <c r="L31" s="18">
        <v>3264983.3414634098</v>
      </c>
      <c r="M31" s="18">
        <v>3675806.3928571399</v>
      </c>
      <c r="N31" s="18">
        <v>4592161.75294118</v>
      </c>
      <c r="O31" s="18">
        <v>4052682.3717948701</v>
      </c>
      <c r="P31" s="18">
        <v>4179679.3382352898</v>
      </c>
      <c r="Q31" s="18">
        <v>3843866.5</v>
      </c>
      <c r="R31" s="18">
        <v>4954217.0819672104</v>
      </c>
      <c r="S31" s="18">
        <v>4434277.6923076902</v>
      </c>
      <c r="T31" s="18">
        <v>5700120.1290322598</v>
      </c>
      <c r="U31" s="18">
        <v>6509648.453125</v>
      </c>
      <c r="V31" s="18">
        <v>6441959.8307692297</v>
      </c>
      <c r="W31" s="18">
        <v>6110201.5</v>
      </c>
      <c r="X31" s="18">
        <v>7350959.1846153801</v>
      </c>
      <c r="Y31" s="18">
        <v>7103427.1818181798</v>
      </c>
      <c r="Z31" s="18">
        <v>8122161.2857142901</v>
      </c>
      <c r="AA31" s="18">
        <v>7736160.05333333</v>
      </c>
    </row>
    <row r="32" spans="1:27" s="6" customFormat="1" ht="12.75" customHeight="1" x14ac:dyDescent="0.2">
      <c r="A32" s="6" t="s">
        <v>18</v>
      </c>
      <c r="B32" s="18">
        <v>926195.72499999998</v>
      </c>
      <c r="C32" s="18">
        <v>929682.144385027</v>
      </c>
      <c r="D32" s="18">
        <v>853867.92441860505</v>
      </c>
      <c r="E32" s="18">
        <v>1016843.9371069201</v>
      </c>
      <c r="F32" s="18">
        <v>1062106.20134228</v>
      </c>
      <c r="G32" s="18">
        <v>1058230.6762589901</v>
      </c>
      <c r="H32" s="18">
        <v>1069304.82539683</v>
      </c>
      <c r="I32" s="18">
        <v>1344292.9622641499</v>
      </c>
      <c r="J32" s="18">
        <v>1441585.4705882401</v>
      </c>
      <c r="K32" s="18">
        <v>1517307.5957446799</v>
      </c>
      <c r="L32" s="18">
        <v>1547258.4268292701</v>
      </c>
      <c r="M32" s="18">
        <v>1531407.2142857099</v>
      </c>
      <c r="N32" s="18">
        <v>1580284.1411764701</v>
      </c>
      <c r="O32" s="18">
        <v>1627973.17948718</v>
      </c>
      <c r="P32" s="18">
        <v>1694055.7352941199</v>
      </c>
      <c r="Q32" s="18">
        <v>1707161.609375</v>
      </c>
      <c r="R32" s="18">
        <v>1925832.4098360699</v>
      </c>
      <c r="S32" s="18">
        <v>2283500.6769230799</v>
      </c>
      <c r="T32" s="18">
        <v>2456336</v>
      </c>
      <c r="U32" s="18">
        <v>2727393.234375</v>
      </c>
      <c r="V32" s="18">
        <v>2790580.5692307702</v>
      </c>
      <c r="W32" s="18">
        <v>3000415.6290322598</v>
      </c>
      <c r="X32" s="18">
        <v>3028197.7846153802</v>
      </c>
      <c r="Y32" s="18">
        <v>2854860.5303030298</v>
      </c>
      <c r="Z32" s="18">
        <v>3238425.2285714298</v>
      </c>
      <c r="AA32" s="18">
        <v>3889019.9733333299</v>
      </c>
    </row>
    <row r="33" spans="1:27" s="6" customFormat="1" ht="12.75" customHeight="1" x14ac:dyDescent="0.2">
      <c r="A33" s="6" t="s">
        <v>19</v>
      </c>
      <c r="B33" s="18">
        <v>356492.45500000002</v>
      </c>
      <c r="C33" s="18">
        <v>367760.67914438498</v>
      </c>
      <c r="D33" s="18">
        <v>357132.5</v>
      </c>
      <c r="E33" s="18">
        <v>352497.905660377</v>
      </c>
      <c r="F33" s="18">
        <v>372577.66442952998</v>
      </c>
      <c r="G33" s="18">
        <v>383653.45323740999</v>
      </c>
      <c r="H33" s="18">
        <v>400764.16666666698</v>
      </c>
      <c r="I33" s="18">
        <v>415994.08490566001</v>
      </c>
      <c r="J33" s="18">
        <v>419296.63725490199</v>
      </c>
      <c r="K33" s="18">
        <v>400772.723404255</v>
      </c>
      <c r="L33" s="18">
        <v>407465.70731707301</v>
      </c>
      <c r="M33" s="18">
        <v>379508.17857142899</v>
      </c>
      <c r="N33" s="18">
        <v>432579.17647058802</v>
      </c>
      <c r="O33" s="18">
        <v>507949.30769230798</v>
      </c>
      <c r="P33" s="18">
        <v>566783.5</v>
      </c>
      <c r="Q33" s="18">
        <v>562865.671875</v>
      </c>
      <c r="R33" s="18">
        <v>742166.06557376997</v>
      </c>
      <c r="S33" s="18">
        <v>646343.61538461503</v>
      </c>
      <c r="T33" s="18">
        <v>643626.19354838703</v>
      </c>
      <c r="U33" s="18">
        <v>711355.8125</v>
      </c>
      <c r="V33" s="18">
        <v>652370.72307692305</v>
      </c>
      <c r="W33" s="18">
        <v>656409.43548387103</v>
      </c>
      <c r="X33" s="18">
        <v>644727.56923076895</v>
      </c>
      <c r="Y33" s="18">
        <v>765572.16666666698</v>
      </c>
      <c r="Z33" s="18">
        <v>860289.88571428601</v>
      </c>
      <c r="AA33" s="18">
        <v>907575.82666666701</v>
      </c>
    </row>
    <row r="34" spans="1:27" s="6" customFormat="1" ht="12.75" customHeight="1" x14ac:dyDescent="0.2">
      <c r="A34" s="20" t="s">
        <v>20</v>
      </c>
      <c r="B34" s="18">
        <v>124326.69500000001</v>
      </c>
      <c r="C34" s="18">
        <v>141711.828877005</v>
      </c>
      <c r="D34" s="18">
        <v>233154.947674419</v>
      </c>
      <c r="E34" s="18">
        <v>246123.42767295599</v>
      </c>
      <c r="F34" s="18">
        <v>306841.29530201299</v>
      </c>
      <c r="G34" s="18">
        <v>317419.26618704997</v>
      </c>
      <c r="H34" s="18">
        <v>372164.08730158699</v>
      </c>
      <c r="I34" s="18">
        <v>379754.47169811302</v>
      </c>
      <c r="J34" s="18">
        <v>395656.53921568597</v>
      </c>
      <c r="K34" s="18">
        <v>410624.18085106398</v>
      </c>
      <c r="L34" s="18">
        <v>425689.68292682897</v>
      </c>
      <c r="M34" s="18">
        <v>427160.42857142899</v>
      </c>
      <c r="N34" s="18">
        <v>484176.61176470597</v>
      </c>
      <c r="O34" s="18">
        <v>427710.92307692301</v>
      </c>
      <c r="P34" s="18">
        <v>563347.86764705903</v>
      </c>
      <c r="Q34" s="18">
        <v>447887.421875</v>
      </c>
      <c r="R34" s="18">
        <v>524185.40983606601</v>
      </c>
      <c r="S34" s="18">
        <v>504813.38461538497</v>
      </c>
      <c r="T34" s="18">
        <v>520638.45161290298</v>
      </c>
      <c r="U34" s="18">
        <v>523308.4375</v>
      </c>
      <c r="V34" s="18">
        <v>485778.16923076898</v>
      </c>
      <c r="W34" s="18">
        <v>593062.75806451601</v>
      </c>
      <c r="X34" s="18">
        <v>537554.90769230796</v>
      </c>
      <c r="Y34" s="18">
        <v>594480.71212121204</v>
      </c>
      <c r="Z34" s="18">
        <v>530955.24285714305</v>
      </c>
      <c r="AA34" s="18">
        <v>821226.30666666699</v>
      </c>
    </row>
    <row r="35" spans="1:27" s="6" customFormat="1" ht="12.75" customHeight="1" x14ac:dyDescent="0.2">
      <c r="A35" s="20" t="s">
        <v>21</v>
      </c>
      <c r="B35" s="18">
        <v>1728251.87</v>
      </c>
      <c r="C35" s="18">
        <v>2091189.18181818</v>
      </c>
      <c r="D35" s="18">
        <v>2547468.2441860498</v>
      </c>
      <c r="E35" s="18">
        <v>1715326.97484277</v>
      </c>
      <c r="F35" s="18">
        <v>1764517.1073825499</v>
      </c>
      <c r="G35" s="18">
        <v>2461418.68345324</v>
      </c>
      <c r="H35" s="18">
        <v>2600176.75396825</v>
      </c>
      <c r="I35" s="18">
        <v>3022200.3962264098</v>
      </c>
      <c r="J35" s="18">
        <v>3471928.0686274501</v>
      </c>
      <c r="K35" s="18">
        <v>3836933.0638297899</v>
      </c>
      <c r="L35" s="18">
        <v>4072950.1707317098</v>
      </c>
      <c r="M35" s="18">
        <v>3897377.3333333302</v>
      </c>
      <c r="N35" s="18">
        <v>4345553.1176470602</v>
      </c>
      <c r="O35" s="18">
        <v>4713429.41025641</v>
      </c>
      <c r="P35" s="18">
        <v>6149455.5588235296</v>
      </c>
      <c r="Q35" s="18">
        <v>6115042.171875</v>
      </c>
      <c r="R35" s="18">
        <v>7058220.0491803298</v>
      </c>
      <c r="S35" s="18">
        <v>7033884.2461538501</v>
      </c>
      <c r="T35" s="18">
        <v>9709345.9354838692</v>
      </c>
      <c r="U35" s="18">
        <v>8543192.796875</v>
      </c>
      <c r="V35" s="18">
        <v>9703499.1692307703</v>
      </c>
      <c r="W35" s="18">
        <v>11102801.758064499</v>
      </c>
      <c r="X35" s="18">
        <v>9405575.7538461499</v>
      </c>
      <c r="Y35" s="18">
        <v>10722012.4242424</v>
      </c>
      <c r="Z35" s="18">
        <v>13645203.857142899</v>
      </c>
      <c r="AA35" s="18">
        <v>13559141.6266667</v>
      </c>
    </row>
    <row r="36" spans="1:27" s="11" customFormat="1" ht="12.75" customHeight="1" x14ac:dyDescent="0.2">
      <c r="A36" s="11" t="s">
        <v>22</v>
      </c>
      <c r="B36" s="21">
        <v>16864447.379999999</v>
      </c>
      <c r="C36" s="21">
        <v>17583518.5294118</v>
      </c>
      <c r="D36" s="21">
        <v>18097642.569767401</v>
      </c>
      <c r="E36" s="21">
        <v>19006171.943396199</v>
      </c>
      <c r="F36" s="21">
        <v>19181720.328859098</v>
      </c>
      <c r="G36" s="21">
        <v>20335010.086330902</v>
      </c>
      <c r="H36" s="21">
        <v>23912501.642857101</v>
      </c>
      <c r="I36" s="21">
        <v>29161247.424528301</v>
      </c>
      <c r="J36" s="21">
        <v>33198122.715686299</v>
      </c>
      <c r="K36" s="21">
        <v>35915021.414893597</v>
      </c>
      <c r="L36" s="21">
        <v>39054157.195122004</v>
      </c>
      <c r="M36" s="21">
        <f t="shared" ref="M36:R36" si="0">SUM(M17:M35)</f>
        <v>36805765.857142873</v>
      </c>
      <c r="N36" s="21">
        <f t="shared" si="0"/>
        <v>41939319.882352911</v>
      </c>
      <c r="O36" s="21">
        <f t="shared" si="0"/>
        <v>47697288.884615362</v>
      </c>
      <c r="P36" s="21">
        <f t="shared" si="0"/>
        <v>50428097.514705911</v>
      </c>
      <c r="Q36" s="21">
        <f t="shared" si="0"/>
        <v>51739642.125</v>
      </c>
      <c r="R36" s="21">
        <f t="shared" si="0"/>
        <v>65351227.377049223</v>
      </c>
      <c r="S36" s="21">
        <f t="shared" ref="S36:T36" si="1">SUM(S17:S35)</f>
        <v>67605840.076923043</v>
      </c>
      <c r="T36" s="21">
        <f t="shared" si="1"/>
        <v>73765910.064516112</v>
      </c>
      <c r="U36" s="21">
        <f t="shared" ref="U36:V36" si="2">SUM(U17:U35)</f>
        <v>76588004.765625</v>
      </c>
      <c r="V36" s="21">
        <f t="shared" si="2"/>
        <v>85024383.138461545</v>
      </c>
      <c r="W36" s="21">
        <f t="shared" ref="W36:X36" si="3">SUM(W17:W35)</f>
        <v>90278811.290322542</v>
      </c>
      <c r="X36" s="21">
        <f t="shared" si="3"/>
        <v>85029740.230769187</v>
      </c>
      <c r="Y36" s="21">
        <f t="shared" ref="Y36:AA36" si="4">SUM(Y17:Y35)</f>
        <v>98146920.227272719</v>
      </c>
      <c r="Z36" s="21">
        <f t="shared" si="4"/>
        <v>123080679.01428573</v>
      </c>
      <c r="AA36" s="21">
        <f t="shared" si="4"/>
        <v>116176403.82666664</v>
      </c>
    </row>
    <row r="37" spans="1:27" s="6" customFormat="1" ht="11.25" customHeight="1" x14ac:dyDescent="0.2">
      <c r="B37" s="18"/>
      <c r="C37" s="18"/>
      <c r="D37" s="18"/>
      <c r="E37" s="18"/>
      <c r="F37" s="18"/>
      <c r="G37" s="18"/>
      <c r="H37" s="18"/>
      <c r="I37" s="18"/>
      <c r="J37" s="18"/>
      <c r="K37" s="18"/>
      <c r="L37" s="18"/>
      <c r="M37" s="18"/>
      <c r="N37" s="18"/>
      <c r="O37" s="18"/>
      <c r="Z37" s="18"/>
      <c r="AA37" s="18" t="s">
        <v>139</v>
      </c>
    </row>
    <row r="38" spans="1:27" s="23" customFormat="1" ht="12.75" customHeight="1" x14ac:dyDescent="0.2">
      <c r="A38" s="22" t="s">
        <v>23</v>
      </c>
      <c r="B38" s="22">
        <f t="shared" ref="B38:M38" si="5">B14-B36</f>
        <v>2693107.91</v>
      </c>
      <c r="C38" s="22">
        <f t="shared" si="5"/>
        <v>1737879.4759357981</v>
      </c>
      <c r="D38" s="22">
        <f t="shared" si="5"/>
        <v>224360.76744189858</v>
      </c>
      <c r="E38" s="22">
        <f t="shared" si="5"/>
        <v>946075.12578620017</v>
      </c>
      <c r="F38" s="22">
        <f t="shared" si="5"/>
        <v>460324.32214760035</v>
      </c>
      <c r="G38" s="22">
        <f t="shared" si="5"/>
        <v>-442025.43165460229</v>
      </c>
      <c r="H38" s="22">
        <f t="shared" si="5"/>
        <v>483665.76984129846</v>
      </c>
      <c r="I38" s="22">
        <f t="shared" si="5"/>
        <v>2154251.8679245003</v>
      </c>
      <c r="J38" s="22">
        <f t="shared" si="5"/>
        <v>5772359.6274510026</v>
      </c>
      <c r="K38" s="22">
        <f t="shared" si="5"/>
        <v>4330522.6595745012</v>
      </c>
      <c r="L38" s="22">
        <f t="shared" si="5"/>
        <v>2437344.0121950954</v>
      </c>
      <c r="M38" s="22">
        <f t="shared" si="5"/>
        <v>3744463.7380952239</v>
      </c>
      <c r="N38" s="22">
        <f t="shared" ref="N38:P38" si="6">N14-N36</f>
        <v>6113765.9999999925</v>
      </c>
      <c r="O38" s="22">
        <f t="shared" si="6"/>
        <v>9766192.0000000373</v>
      </c>
      <c r="P38" s="22">
        <f t="shared" si="6"/>
        <v>5393467.6323528886</v>
      </c>
      <c r="Q38" s="22">
        <f t="shared" ref="Q38:R38" si="7">Q14-Q36</f>
        <v>7849893.84375</v>
      </c>
      <c r="R38" s="22">
        <f t="shared" si="7"/>
        <v>11973814.114754081</v>
      </c>
      <c r="S38" s="22">
        <f t="shared" ref="S38:T38" si="8">S14-S36</f>
        <v>18067879.030769259</v>
      </c>
      <c r="T38" s="22">
        <f t="shared" si="8"/>
        <v>21844625.741935492</v>
      </c>
      <c r="U38" s="22">
        <f t="shared" ref="U38:V38" si="9">U14-U36</f>
        <v>21867809.328125</v>
      </c>
      <c r="V38" s="22">
        <f t="shared" si="9"/>
        <v>21411373.184615448</v>
      </c>
      <c r="W38" s="22">
        <f t="shared" ref="W38:X38" si="10">W14-W36</f>
        <v>27373713.790322453</v>
      </c>
      <c r="X38" s="22">
        <f t="shared" si="10"/>
        <v>17790366.384615809</v>
      </c>
      <c r="Y38" s="22">
        <f t="shared" ref="Y38:Z38" si="11">Y14-Y36</f>
        <v>20780876.303030282</v>
      </c>
      <c r="Z38" s="22">
        <f t="shared" si="11"/>
        <v>25016396.228571281</v>
      </c>
      <c r="AA38" s="22">
        <v>10349694.413333301</v>
      </c>
    </row>
    <row r="39" spans="1:27" s="6" customFormat="1" ht="12" x14ac:dyDescent="0.2">
      <c r="B39" s="24"/>
      <c r="C39" s="24"/>
      <c r="D39" s="24"/>
      <c r="E39" s="24"/>
      <c r="F39" s="24"/>
      <c r="G39" s="24"/>
      <c r="H39" s="24"/>
      <c r="I39" s="24"/>
      <c r="J39" s="24"/>
      <c r="K39" s="24"/>
      <c r="L39" s="24"/>
      <c r="M39" s="25"/>
      <c r="N39" s="25"/>
      <c r="O39" s="25"/>
      <c r="Z39" s="18"/>
      <c r="AA39" s="18"/>
    </row>
    <row r="40" spans="1:27" s="6" customFormat="1" ht="12.75" customHeight="1" x14ac:dyDescent="0.2">
      <c r="A40" s="6" t="s">
        <v>25</v>
      </c>
      <c r="B40" s="26"/>
      <c r="C40" s="26"/>
      <c r="D40" s="26"/>
      <c r="E40" s="26"/>
      <c r="F40" s="26"/>
      <c r="G40" s="26"/>
      <c r="H40" s="26"/>
      <c r="I40" s="26"/>
      <c r="J40" s="26"/>
      <c r="K40" s="26"/>
      <c r="L40" s="26"/>
      <c r="M40" s="18"/>
      <c r="N40" s="18"/>
      <c r="O40" s="18"/>
      <c r="Z40" s="18"/>
      <c r="AA40" s="18"/>
    </row>
    <row r="41" spans="1:27" s="6" customFormat="1" ht="12.75" customHeight="1" x14ac:dyDescent="0.2">
      <c r="A41" s="6" t="s">
        <v>26</v>
      </c>
      <c r="B41" s="18">
        <v>313428.43</v>
      </c>
      <c r="C41" s="18">
        <v>403699.363636364</v>
      </c>
      <c r="D41" s="18">
        <v>583994.30813953502</v>
      </c>
      <c r="E41" s="18">
        <v>922641.35849056602</v>
      </c>
      <c r="F41" s="18">
        <v>1248632.7046979901</v>
      </c>
      <c r="G41" s="18">
        <v>261669.079136691</v>
      </c>
      <c r="H41" s="18">
        <v>197739.83333333299</v>
      </c>
      <c r="I41" s="18">
        <v>559261.92452830204</v>
      </c>
      <c r="J41" s="18">
        <v>796576.02941176505</v>
      </c>
      <c r="K41" s="18">
        <v>916535.40425531904</v>
      </c>
      <c r="L41" s="18">
        <v>1407752.3536585399</v>
      </c>
      <c r="M41" s="18">
        <v>3020209.8095238102</v>
      </c>
      <c r="N41" s="18">
        <v>965794.56470588199</v>
      </c>
      <c r="O41" s="18">
        <v>903830.33333333302</v>
      </c>
      <c r="P41" s="18">
        <v>1792455.2352941199</v>
      </c>
      <c r="Q41" s="18">
        <v>1622584.375</v>
      </c>
      <c r="R41" s="18">
        <v>772094.75409836101</v>
      </c>
      <c r="S41" s="18">
        <v>2432474.3384615402</v>
      </c>
      <c r="T41" s="18">
        <v>3035383.22580645</v>
      </c>
      <c r="U41" s="18">
        <v>3811732.109375</v>
      </c>
      <c r="V41" s="18">
        <v>2477506.36923077</v>
      </c>
      <c r="W41" s="18">
        <v>2002381.4677419399</v>
      </c>
      <c r="X41" s="18">
        <v>1349978.9692307699</v>
      </c>
      <c r="Y41" s="18">
        <v>3114397.0606060601</v>
      </c>
      <c r="Z41" s="18">
        <v>3185675.2857142901</v>
      </c>
      <c r="AA41" s="18">
        <v>3076843.38666667</v>
      </c>
    </row>
    <row r="42" spans="1:27" s="6" customFormat="1" ht="12.75" customHeight="1" x14ac:dyDescent="0.2">
      <c r="A42" s="6" t="s">
        <v>27</v>
      </c>
      <c r="B42" s="18">
        <v>1289218.4350000001</v>
      </c>
      <c r="C42" s="18">
        <v>1650203.95721925</v>
      </c>
      <c r="D42" s="18">
        <v>1792925.69767442</v>
      </c>
      <c r="E42" s="18">
        <v>2316902.5849056598</v>
      </c>
      <c r="F42" s="18">
        <v>2815758.3959731502</v>
      </c>
      <c r="G42" s="18">
        <v>3018745.7410071902</v>
      </c>
      <c r="H42" s="18">
        <v>2202378.4761904799</v>
      </c>
      <c r="I42" s="18">
        <v>2189625.6320754699</v>
      </c>
      <c r="J42" s="18">
        <v>2803870.1960784299</v>
      </c>
      <c r="K42" s="18">
        <v>3554751.1170212799</v>
      </c>
      <c r="L42" s="18">
        <v>9057289.9878048804</v>
      </c>
      <c r="M42" s="18">
        <v>4243750.9523809496</v>
      </c>
      <c r="N42" s="18">
        <v>5063952.1411764696</v>
      </c>
      <c r="O42" s="18">
        <v>4700323.2948717996</v>
      </c>
      <c r="P42" s="18">
        <v>4655710.3970588204</v>
      </c>
      <c r="Q42" s="18">
        <v>6157287.75</v>
      </c>
      <c r="R42" s="18">
        <v>7700999.3770491797</v>
      </c>
      <c r="S42" s="18">
        <v>9977859.4000000004</v>
      </c>
      <c r="T42" s="18">
        <v>4984188.0161290299</v>
      </c>
      <c r="U42" s="18">
        <v>5179400.84375</v>
      </c>
      <c r="V42" s="18">
        <v>5124858.8307692297</v>
      </c>
      <c r="W42" s="18">
        <v>5685756.1290322598</v>
      </c>
      <c r="X42" s="18">
        <v>5153412.0153846201</v>
      </c>
      <c r="Y42" s="18">
        <v>5233631.1818181798</v>
      </c>
      <c r="Z42" s="18">
        <v>6969411.5999999996</v>
      </c>
      <c r="AA42" s="18">
        <v>10950707.84</v>
      </c>
    </row>
    <row r="43" spans="1:27" s="6" customFormat="1" ht="12.75" customHeight="1" x14ac:dyDescent="0.2">
      <c r="A43" s="11" t="s">
        <v>28</v>
      </c>
      <c r="B43" s="21">
        <f t="shared" ref="B43:K43" si="12">B40+B41-B42</f>
        <v>-975790.00500000012</v>
      </c>
      <c r="C43" s="21">
        <f t="shared" si="12"/>
        <v>-1246504.593582886</v>
      </c>
      <c r="D43" s="21">
        <f t="shared" si="12"/>
        <v>-1208931.3895348851</v>
      </c>
      <c r="E43" s="21">
        <f t="shared" si="12"/>
        <v>-1394261.2264150938</v>
      </c>
      <c r="F43" s="21">
        <f t="shared" si="12"/>
        <v>-1567125.6912751601</v>
      </c>
      <c r="G43" s="21">
        <f t="shared" si="12"/>
        <v>-2757076.6618704991</v>
      </c>
      <c r="H43" s="21">
        <f t="shared" si="12"/>
        <v>-2004638.6428571469</v>
      </c>
      <c r="I43" s="21">
        <f t="shared" si="12"/>
        <v>-1630363.7075471678</v>
      </c>
      <c r="J43" s="21">
        <f t="shared" si="12"/>
        <v>-2007294.1666666649</v>
      </c>
      <c r="K43" s="21">
        <f t="shared" si="12"/>
        <v>-2638215.712765961</v>
      </c>
      <c r="L43" s="21">
        <f t="shared" ref="L43:Q43" si="13">L40+L41-L42</f>
        <v>-7649537.6341463402</v>
      </c>
      <c r="M43" s="21">
        <f t="shared" si="13"/>
        <v>-1223541.1428571395</v>
      </c>
      <c r="N43" s="21">
        <f t="shared" si="13"/>
        <v>-4098157.5764705874</v>
      </c>
      <c r="O43" s="21">
        <f t="shared" si="13"/>
        <v>-3796492.9615384666</v>
      </c>
      <c r="P43" s="21">
        <f t="shared" si="13"/>
        <v>-2863255.1617647004</v>
      </c>
      <c r="Q43" s="21">
        <f t="shared" si="13"/>
        <v>-4534703.375</v>
      </c>
      <c r="R43" s="21">
        <f t="shared" ref="R43:S43" si="14">R40+R41-R42</f>
        <v>-6928904.6229508184</v>
      </c>
      <c r="S43" s="21">
        <f t="shared" si="14"/>
        <v>-7545385.0615384597</v>
      </c>
      <c r="T43" s="21">
        <f t="shared" ref="T43:U43" si="15">T40+T41-T42</f>
        <v>-1948804.7903225799</v>
      </c>
      <c r="U43" s="21">
        <f t="shared" si="15"/>
        <v>-1367668.734375</v>
      </c>
      <c r="V43" s="21">
        <f t="shared" ref="V43:W43" si="16">V40+V41-V42</f>
        <v>-2647352.4615384596</v>
      </c>
      <c r="W43" s="21">
        <f t="shared" si="16"/>
        <v>-3683374.6612903196</v>
      </c>
      <c r="X43" s="21">
        <f t="shared" ref="X43:Z43" si="17">X40+X41-X42</f>
        <v>-3803433.0461538499</v>
      </c>
      <c r="Y43" s="21">
        <f t="shared" si="17"/>
        <v>-2119234.1212121197</v>
      </c>
      <c r="Z43" s="21">
        <f t="shared" si="17"/>
        <v>-3783736.3142857095</v>
      </c>
      <c r="AA43" s="21">
        <f t="shared" ref="AA43" si="18">AA40+AA41-AA42</f>
        <v>-7873864.4533333294</v>
      </c>
    </row>
    <row r="44" spans="1:27" s="6" customFormat="1" ht="11.25" customHeight="1" x14ac:dyDescent="0.2">
      <c r="B44" s="18"/>
      <c r="C44" s="18"/>
      <c r="D44" s="18"/>
      <c r="E44" s="18"/>
      <c r="F44" s="18"/>
      <c r="G44" s="18"/>
      <c r="H44" s="18"/>
      <c r="I44" s="18"/>
      <c r="J44" s="18"/>
      <c r="K44" s="18"/>
      <c r="L44" s="18"/>
      <c r="M44" s="18"/>
      <c r="N44" s="18"/>
      <c r="O44" s="18"/>
      <c r="Z44" s="18"/>
      <c r="AA44" s="18"/>
    </row>
    <row r="45" spans="1:27" s="23" customFormat="1" ht="12.75" customHeight="1" x14ac:dyDescent="0.2">
      <c r="A45" s="22" t="s">
        <v>75</v>
      </c>
      <c r="B45" s="22">
        <f t="shared" ref="B45:M45" si="19">B38+B43</f>
        <v>1717317.905</v>
      </c>
      <c r="C45" s="22">
        <f t="shared" si="19"/>
        <v>491374.8823529121</v>
      </c>
      <c r="D45" s="22">
        <f t="shared" si="19"/>
        <v>-984570.62209298648</v>
      </c>
      <c r="E45" s="22">
        <f t="shared" si="19"/>
        <v>-448186.10062889359</v>
      </c>
      <c r="F45" s="22">
        <f t="shared" si="19"/>
        <v>-1106801.3691275597</v>
      </c>
      <c r="G45" s="22">
        <f t="shared" si="19"/>
        <v>-3199102.0935251014</v>
      </c>
      <c r="H45" s="22">
        <f t="shared" si="19"/>
        <v>-1520972.8730158485</v>
      </c>
      <c r="I45" s="22">
        <f t="shared" si="19"/>
        <v>523888.16037733248</v>
      </c>
      <c r="J45" s="22">
        <f t="shared" si="19"/>
        <v>3765065.4607843375</v>
      </c>
      <c r="K45" s="22">
        <f t="shared" si="19"/>
        <v>1692306.9468085403</v>
      </c>
      <c r="L45" s="22">
        <f t="shared" si="19"/>
        <v>-5212193.6219512448</v>
      </c>
      <c r="M45" s="22">
        <f t="shared" si="19"/>
        <v>2520922.5952380844</v>
      </c>
      <c r="N45" s="22">
        <f t="shared" ref="N45:P45" si="20">N38+N43</f>
        <v>2015608.4235294051</v>
      </c>
      <c r="O45" s="22">
        <f t="shared" si="20"/>
        <v>5969699.0384615706</v>
      </c>
      <c r="P45" s="22">
        <f t="shared" si="20"/>
        <v>2530212.4705881882</v>
      </c>
      <c r="Q45" s="22">
        <f t="shared" ref="Q45:R45" si="21">Q38+Q43</f>
        <v>3315190.46875</v>
      </c>
      <c r="R45" s="22">
        <f t="shared" si="21"/>
        <v>5044909.4918032624</v>
      </c>
      <c r="S45" s="22">
        <f t="shared" ref="S45:T45" si="22">S38+S43</f>
        <v>10522493.969230799</v>
      </c>
      <c r="T45" s="22">
        <f t="shared" si="22"/>
        <v>19895820.951612912</v>
      </c>
      <c r="U45" s="22">
        <f t="shared" ref="U45:V45" si="23">U38+U43</f>
        <v>20500140.59375</v>
      </c>
      <c r="V45" s="22">
        <f t="shared" si="23"/>
        <v>18764020.723076988</v>
      </c>
      <c r="W45" s="22">
        <f t="shared" ref="W45:X45" si="24">W38+W43</f>
        <v>23690339.129032135</v>
      </c>
      <c r="X45" s="22">
        <f t="shared" si="24"/>
        <v>13986933.338461958</v>
      </c>
      <c r="Y45" s="22">
        <f t="shared" ref="Y45:Z45" si="25">Y38+Y43</f>
        <v>18661642.181818161</v>
      </c>
      <c r="Z45" s="22">
        <f t="shared" si="25"/>
        <v>21232659.91428557</v>
      </c>
      <c r="AA45" s="22">
        <f t="shared" ref="AA45" si="26">AA38+AA43</f>
        <v>2475829.9599999711</v>
      </c>
    </row>
    <row r="46" spans="1:27" s="6" customFormat="1" ht="12" x14ac:dyDescent="0.2">
      <c r="A46" s="11"/>
      <c r="B46" s="26"/>
      <c r="C46" s="26"/>
      <c r="D46" s="26"/>
      <c r="E46" s="26"/>
      <c r="F46" s="26"/>
      <c r="G46" s="26"/>
      <c r="H46" s="26"/>
      <c r="I46" s="26"/>
      <c r="J46" s="26"/>
      <c r="K46" s="26"/>
      <c r="L46" s="26"/>
      <c r="M46" s="18"/>
      <c r="N46" s="18"/>
      <c r="O46" s="18"/>
      <c r="Z46" s="18"/>
      <c r="AA46" s="18"/>
    </row>
    <row r="47" spans="1:27" s="6" customFormat="1" ht="12" x14ac:dyDescent="0.2">
      <c r="A47" s="11"/>
      <c r="B47" s="26"/>
      <c r="C47" s="26"/>
      <c r="D47" s="26"/>
      <c r="E47" s="26"/>
      <c r="F47" s="26"/>
      <c r="G47" s="26"/>
      <c r="H47" s="26"/>
      <c r="I47" s="26"/>
      <c r="J47" s="26"/>
      <c r="K47" s="26"/>
      <c r="L47" s="26"/>
      <c r="M47" s="18"/>
      <c r="N47" s="18"/>
      <c r="O47" s="18"/>
      <c r="Z47" s="18"/>
      <c r="AA47" s="18"/>
    </row>
    <row r="48" spans="1:27" s="6" customFormat="1" ht="15" customHeight="1" x14ac:dyDescent="0.2">
      <c r="A48" s="28" t="s">
        <v>108</v>
      </c>
      <c r="B48" s="26"/>
      <c r="C48" s="26"/>
      <c r="D48" s="26"/>
      <c r="E48" s="26"/>
      <c r="F48" s="26"/>
      <c r="G48" s="26"/>
      <c r="H48" s="26"/>
      <c r="I48" s="26"/>
      <c r="J48" s="26"/>
      <c r="K48" s="26"/>
      <c r="L48" s="26"/>
      <c r="M48" s="18"/>
      <c r="N48" s="18"/>
      <c r="O48" s="18"/>
      <c r="Z48" s="18"/>
      <c r="AA48" s="18"/>
    </row>
    <row r="49" spans="1:27" s="6" customFormat="1" ht="12.75" customHeight="1" x14ac:dyDescent="0.2">
      <c r="A49" s="20" t="s">
        <v>30</v>
      </c>
      <c r="B49" s="26"/>
      <c r="C49" s="26"/>
      <c r="D49" s="26"/>
      <c r="E49" s="26"/>
      <c r="F49" s="26"/>
      <c r="G49" s="18">
        <v>7500777.0071942396</v>
      </c>
      <c r="H49" s="18">
        <v>11713343.6507937</v>
      </c>
      <c r="I49" s="18">
        <v>17616204.971698102</v>
      </c>
      <c r="J49" s="18">
        <v>25305859.784313701</v>
      </c>
      <c r="K49" s="18">
        <v>28713151.351063799</v>
      </c>
      <c r="L49" s="18">
        <v>39702049.768292703</v>
      </c>
      <c r="M49" s="18">
        <v>44246509.238095202</v>
      </c>
      <c r="N49" s="18">
        <v>44875747.799999997</v>
      </c>
      <c r="O49" s="18">
        <v>54434948.2948718</v>
      </c>
      <c r="P49" s="18">
        <v>53681061.7205882</v>
      </c>
      <c r="Q49" s="18">
        <v>64937519</v>
      </c>
      <c r="R49" s="18">
        <v>61148725.852458999</v>
      </c>
      <c r="S49" s="18">
        <v>57906631.0153846</v>
      </c>
      <c r="T49" s="18">
        <v>58953512.548387103</v>
      </c>
      <c r="U49" s="18">
        <v>56851281.09375</v>
      </c>
      <c r="V49" s="18">
        <v>68727756.446153805</v>
      </c>
      <c r="W49" s="18">
        <v>73289021.129032299</v>
      </c>
      <c r="X49" s="18">
        <v>80067807.969230801</v>
      </c>
      <c r="Y49" s="18">
        <v>102004185.34848499</v>
      </c>
      <c r="Z49" s="18">
        <v>85540684.628571406</v>
      </c>
      <c r="AA49" s="18">
        <v>68259098.2533333</v>
      </c>
    </row>
    <row r="50" spans="1:27" s="6" customFormat="1" ht="12.75" customHeight="1" x14ac:dyDescent="0.2">
      <c r="A50" s="20" t="s">
        <v>31</v>
      </c>
      <c r="B50" s="26"/>
      <c r="C50" s="26"/>
      <c r="D50" s="26"/>
      <c r="E50" s="26"/>
      <c r="F50" s="26"/>
      <c r="G50" s="18">
        <v>35998781.920863301</v>
      </c>
      <c r="H50" s="18">
        <v>36321165.912698403</v>
      </c>
      <c r="I50" s="18">
        <v>37494070.320754699</v>
      </c>
      <c r="J50" s="18">
        <v>36900990.9705882</v>
      </c>
      <c r="K50" s="18">
        <v>31966058.478723399</v>
      </c>
      <c r="L50" s="18">
        <v>35094171.512195103</v>
      </c>
      <c r="M50" s="18">
        <v>38758686.75</v>
      </c>
      <c r="N50" s="18">
        <v>39427326.458823502</v>
      </c>
      <c r="O50" s="18">
        <v>43354847.435897402</v>
      </c>
      <c r="P50" s="18">
        <v>51132836.382352903</v>
      </c>
      <c r="Q50" s="18">
        <v>58147479.625</v>
      </c>
      <c r="R50" s="18">
        <v>78103484.491803303</v>
      </c>
      <c r="S50" s="18">
        <v>82483261.492307693</v>
      </c>
      <c r="T50" s="18">
        <v>87469074.306451604</v>
      </c>
      <c r="U50" s="18">
        <v>80170565.84375</v>
      </c>
      <c r="V50" s="18">
        <v>108720035.569231</v>
      </c>
      <c r="W50" s="18">
        <v>117353789.032258</v>
      </c>
      <c r="X50" s="18">
        <v>129475038.49230801</v>
      </c>
      <c r="Y50" s="18">
        <v>155082146.80303001</v>
      </c>
      <c r="Z50" s="18">
        <v>148416799.67142901</v>
      </c>
      <c r="AA50" s="18">
        <v>155599527.90666699</v>
      </c>
    </row>
    <row r="51" spans="1:27" s="6" customFormat="1" ht="12.75" customHeight="1" x14ac:dyDescent="0.2">
      <c r="A51" s="20" t="s">
        <v>32</v>
      </c>
      <c r="B51" s="26"/>
      <c r="C51" s="26"/>
      <c r="D51" s="26"/>
      <c r="E51" s="26"/>
      <c r="F51" s="26"/>
      <c r="G51" s="18">
        <v>4191063.1151079098</v>
      </c>
      <c r="H51" s="18">
        <v>4059641.1349206301</v>
      </c>
      <c r="I51" s="18">
        <v>8886557.0188679192</v>
      </c>
      <c r="J51" s="18">
        <v>11579567.196078399</v>
      </c>
      <c r="K51" s="18">
        <v>10154944.978723399</v>
      </c>
      <c r="L51" s="18">
        <v>13778252.6585366</v>
      </c>
      <c r="M51" s="18">
        <v>14714333.630952399</v>
      </c>
      <c r="N51" s="18">
        <v>8794975.1764705908</v>
      </c>
      <c r="O51" s="18">
        <v>7994219.9743589703</v>
      </c>
      <c r="P51" s="18">
        <v>10132705.4558824</v>
      </c>
      <c r="Q51" s="18">
        <v>6380214.5</v>
      </c>
      <c r="R51" s="18">
        <v>8407276.7213114798</v>
      </c>
      <c r="S51" s="18">
        <v>11604881.046153801</v>
      </c>
      <c r="T51" s="18">
        <v>12679628.9032258</v>
      </c>
      <c r="U51" s="18">
        <v>14888250.203125</v>
      </c>
      <c r="V51" s="18">
        <v>18711701.246153802</v>
      </c>
      <c r="W51" s="18">
        <v>23326304</v>
      </c>
      <c r="X51" s="18">
        <v>15201666.0769231</v>
      </c>
      <c r="Y51" s="18">
        <v>21421921.7121212</v>
      </c>
      <c r="Z51" s="18">
        <v>25889884.399999999</v>
      </c>
      <c r="AA51" s="18">
        <v>30166307.133333299</v>
      </c>
    </row>
    <row r="52" spans="1:27" s="11" customFormat="1" ht="12.75" customHeight="1" x14ac:dyDescent="0.2">
      <c r="A52" s="29" t="s">
        <v>33</v>
      </c>
      <c r="B52" s="30"/>
      <c r="C52" s="30"/>
      <c r="D52" s="30"/>
      <c r="E52" s="30"/>
      <c r="F52" s="30"/>
      <c r="G52" s="21">
        <v>47690622.043165497</v>
      </c>
      <c r="H52" s="21">
        <v>52094150.698412701</v>
      </c>
      <c r="I52" s="21">
        <v>63996832.311320797</v>
      </c>
      <c r="J52" s="21">
        <v>73786417.950980395</v>
      </c>
      <c r="K52" s="21">
        <v>70834154.808510602</v>
      </c>
      <c r="L52" s="21">
        <v>88574473.939024404</v>
      </c>
      <c r="M52" s="21">
        <v>97719529.619047597</v>
      </c>
      <c r="N52" s="21">
        <v>93098049.435294107</v>
      </c>
      <c r="O52" s="21">
        <v>105784015.705128</v>
      </c>
      <c r="P52" s="21">
        <v>114946603.558824</v>
      </c>
      <c r="Q52" s="21">
        <v>129465213.125</v>
      </c>
      <c r="R52" s="21">
        <v>147659487.06557399</v>
      </c>
      <c r="S52" s="21">
        <v>151994773.553846</v>
      </c>
      <c r="T52" s="21">
        <v>159102215.75806499</v>
      </c>
      <c r="U52" s="21">
        <v>151910097.140625</v>
      </c>
      <c r="V52" s="21">
        <v>196159493.261538</v>
      </c>
      <c r="W52" s="21">
        <v>213969114.16128999</v>
      </c>
      <c r="X52" s="21">
        <v>224744512.53846201</v>
      </c>
      <c r="Y52" s="21">
        <v>278508253.86363602</v>
      </c>
      <c r="Z52" s="21">
        <v>259847368.69999999</v>
      </c>
      <c r="AA52" s="21">
        <v>254024933.29333299</v>
      </c>
    </row>
    <row r="53" spans="1:27" s="6" customFormat="1" ht="12.75" customHeight="1" x14ac:dyDescent="0.2">
      <c r="A53" s="11" t="s">
        <v>34</v>
      </c>
      <c r="B53" s="30"/>
      <c r="C53" s="30"/>
      <c r="D53" s="30"/>
      <c r="E53" s="30"/>
      <c r="F53" s="30"/>
      <c r="G53" s="21">
        <v>6497195.66906475</v>
      </c>
      <c r="H53" s="21">
        <v>6979459.9047619002</v>
      </c>
      <c r="I53" s="21">
        <v>10313236.2830189</v>
      </c>
      <c r="J53" s="21">
        <v>16175480.6764706</v>
      </c>
      <c r="K53" s="21">
        <v>17243686.542553201</v>
      </c>
      <c r="L53" s="21">
        <v>15683130.5365854</v>
      </c>
      <c r="M53" s="21">
        <v>19135004.107142899</v>
      </c>
      <c r="N53" s="21">
        <v>19769195.3529412</v>
      </c>
      <c r="O53" s="21">
        <v>26414821.1025641</v>
      </c>
      <c r="P53" s="21">
        <v>25686882.3970588</v>
      </c>
      <c r="Q53" s="21">
        <v>25344454.125</v>
      </c>
      <c r="R53" s="21">
        <v>25589355.295081999</v>
      </c>
      <c r="S53" s="21">
        <v>41902381.538461499</v>
      </c>
      <c r="T53" s="21">
        <v>49783160.661290303</v>
      </c>
      <c r="U53" s="21">
        <v>48066613.96875</v>
      </c>
      <c r="V53" s="21">
        <v>59723649.723076902</v>
      </c>
      <c r="W53" s="21">
        <v>67730150.112903193</v>
      </c>
      <c r="X53" s="21">
        <v>56454398.046153799</v>
      </c>
      <c r="Y53" s="21">
        <v>73705037.196969703</v>
      </c>
      <c r="Z53" s="16">
        <v>80549330.814285696</v>
      </c>
      <c r="AA53" s="16">
        <v>70276945.813333303</v>
      </c>
    </row>
    <row r="54" spans="1:27" s="11" customFormat="1" ht="12.75" customHeight="1" x14ac:dyDescent="0.2">
      <c r="A54" s="11" t="s">
        <v>35</v>
      </c>
      <c r="B54" s="30"/>
      <c r="C54" s="30"/>
      <c r="D54" s="30"/>
      <c r="E54" s="30"/>
      <c r="F54" s="30"/>
      <c r="G54" s="21">
        <v>54187817.712230198</v>
      </c>
      <c r="H54" s="21">
        <v>59073610.603174597</v>
      </c>
      <c r="I54" s="21">
        <v>74310068.594339594</v>
      </c>
      <c r="J54" s="21">
        <v>89961898.627451003</v>
      </c>
      <c r="K54" s="21">
        <v>88077841.351063803</v>
      </c>
      <c r="L54" s="21">
        <v>104257604.47561</v>
      </c>
      <c r="M54" s="21">
        <v>116854533.72619</v>
      </c>
      <c r="N54" s="21">
        <v>112867244.78823499</v>
      </c>
      <c r="O54" s="21">
        <v>132198836.80769201</v>
      </c>
      <c r="P54" s="21">
        <v>140633485.95588201</v>
      </c>
      <c r="Q54" s="21">
        <v>154809667.25</v>
      </c>
      <c r="R54" s="21">
        <v>173248842.36065599</v>
      </c>
      <c r="S54" s="21">
        <v>193897155.09230801</v>
      </c>
      <c r="T54" s="21">
        <v>208885376.41935501</v>
      </c>
      <c r="U54" s="21">
        <v>199976711.109375</v>
      </c>
      <c r="V54" s="21">
        <v>255883142.984615</v>
      </c>
      <c r="W54" s="21">
        <v>281699264.274194</v>
      </c>
      <c r="X54" s="21">
        <v>281198910.58461499</v>
      </c>
      <c r="Y54" s="21">
        <v>352213291.060606</v>
      </c>
      <c r="Z54" s="21">
        <v>340396699.51428598</v>
      </c>
      <c r="AA54" s="21">
        <v>324301879.10666698</v>
      </c>
    </row>
    <row r="55" spans="1:27" s="6" customFormat="1" ht="11.25" customHeight="1" x14ac:dyDescent="0.2">
      <c r="B55" s="26"/>
      <c r="C55" s="26"/>
      <c r="D55" s="26"/>
      <c r="E55" s="26"/>
      <c r="F55" s="26"/>
      <c r="G55" s="26"/>
      <c r="H55" s="26"/>
      <c r="I55" s="26"/>
      <c r="J55" s="26"/>
      <c r="K55" s="26"/>
      <c r="L55" s="26"/>
      <c r="M55" s="18"/>
      <c r="N55" s="18"/>
      <c r="O55" s="18"/>
      <c r="Z55" s="18"/>
      <c r="AA55" s="18"/>
    </row>
    <row r="56" spans="1:27" s="6" customFormat="1" ht="12.75" customHeight="1" x14ac:dyDescent="0.2">
      <c r="A56" s="6" t="s">
        <v>36</v>
      </c>
      <c r="B56" s="26"/>
      <c r="C56" s="26"/>
      <c r="D56" s="26"/>
      <c r="E56" s="26"/>
      <c r="F56" s="26"/>
      <c r="G56" s="18">
        <v>5726434.4028776996</v>
      </c>
      <c r="H56" s="18">
        <v>3529631.1428571399</v>
      </c>
      <c r="I56" s="18">
        <v>7670274.1132075498</v>
      </c>
      <c r="J56" s="18">
        <v>17794406.872549001</v>
      </c>
      <c r="K56" s="18">
        <v>13301171.585106401</v>
      </c>
      <c r="L56" s="18">
        <v>15118397.2804878</v>
      </c>
      <c r="M56" s="18">
        <v>20913432.4761905</v>
      </c>
      <c r="N56" s="18">
        <v>15998367.8117647</v>
      </c>
      <c r="O56" s="18">
        <v>21238363.9487179</v>
      </c>
      <c r="P56" s="18">
        <v>27804905.3823529</v>
      </c>
      <c r="Q56" s="18">
        <v>29272325.625</v>
      </c>
      <c r="R56" s="18">
        <v>33541591.1803279</v>
      </c>
      <c r="S56" s="18">
        <v>34429469.092307702</v>
      </c>
      <c r="T56" s="18">
        <v>47105108.483870998</v>
      </c>
      <c r="U56" s="18">
        <v>33541678.078125</v>
      </c>
      <c r="V56" s="18">
        <v>57733807.938461497</v>
      </c>
      <c r="W56" s="18">
        <v>66903875.516129002</v>
      </c>
      <c r="X56" s="18">
        <v>71185816.8615385</v>
      </c>
      <c r="Y56" s="18">
        <v>90240805.742424294</v>
      </c>
      <c r="Z56" s="18">
        <v>95883332.414285704</v>
      </c>
      <c r="AA56" s="18">
        <v>84335287.480000004</v>
      </c>
    </row>
    <row r="57" spans="1:27" s="11" customFormat="1" ht="12.75" customHeight="1" x14ac:dyDescent="0.2">
      <c r="A57" s="6" t="s">
        <v>37</v>
      </c>
      <c r="B57" s="26"/>
      <c r="C57" s="26"/>
      <c r="D57" s="26"/>
      <c r="E57" s="26"/>
      <c r="F57" s="26"/>
      <c r="G57" s="18">
        <v>41969140.230215803</v>
      </c>
      <c r="H57" s="18">
        <v>47504134.841269799</v>
      </c>
      <c r="I57" s="18">
        <v>57179209.556603797</v>
      </c>
      <c r="J57" s="18">
        <v>61371032.901960798</v>
      </c>
      <c r="K57" s="18">
        <v>61646757.957446799</v>
      </c>
      <c r="L57" s="18">
        <v>75334344.902438998</v>
      </c>
      <c r="M57" s="18">
        <v>80583113.904761896</v>
      </c>
      <c r="N57" s="18">
        <v>82345086.588235304</v>
      </c>
      <c r="O57" s="18">
        <v>91428417.871794894</v>
      </c>
      <c r="P57" s="18">
        <v>94784705.1470588</v>
      </c>
      <c r="Q57" s="18">
        <v>103538797.75</v>
      </c>
      <c r="R57" s="18">
        <v>116249787.49180301</v>
      </c>
      <c r="S57" s="18">
        <v>127318337.923077</v>
      </c>
      <c r="T57" s="18">
        <v>124986693.95161299</v>
      </c>
      <c r="U57" s="18">
        <v>125128513.3125</v>
      </c>
      <c r="V57" s="18">
        <v>155576955.18461499</v>
      </c>
      <c r="W57" s="18">
        <v>169609017.16128999</v>
      </c>
      <c r="X57" s="18">
        <v>174655466.015385</v>
      </c>
      <c r="Y57" s="18">
        <v>212636047.65151501</v>
      </c>
      <c r="Z57" s="18">
        <v>185761239.54285699</v>
      </c>
      <c r="AA57" s="18">
        <v>183922318.94666699</v>
      </c>
    </row>
    <row r="58" spans="1:27" s="6" customFormat="1" ht="12.75" customHeight="1" x14ac:dyDescent="0.2">
      <c r="A58" s="6" t="s">
        <v>38</v>
      </c>
      <c r="B58" s="26"/>
      <c r="C58" s="26"/>
      <c r="D58" s="26"/>
      <c r="E58" s="26"/>
      <c r="F58" s="26"/>
      <c r="G58" s="18">
        <v>6492243.0791366901</v>
      </c>
      <c r="H58" s="18">
        <v>8039844.6190476203</v>
      </c>
      <c r="I58" s="18">
        <v>9460584.9245283008</v>
      </c>
      <c r="J58" s="18">
        <v>10796458.8529412</v>
      </c>
      <c r="K58" s="18">
        <v>13129911.8085106</v>
      </c>
      <c r="L58" s="18">
        <v>13804862.292682899</v>
      </c>
      <c r="M58" s="18">
        <v>15357987.345238101</v>
      </c>
      <c r="N58" s="18">
        <v>14523790.388235301</v>
      </c>
      <c r="O58" s="18">
        <v>19532054.987179499</v>
      </c>
      <c r="P58" s="18">
        <v>18043875.4264706</v>
      </c>
      <c r="Q58" s="18">
        <v>21998543.875</v>
      </c>
      <c r="R58" s="18">
        <v>23457463.6885246</v>
      </c>
      <c r="S58" s="18">
        <v>32149348.076923098</v>
      </c>
      <c r="T58" s="18">
        <v>36793573.983870998</v>
      </c>
      <c r="U58" s="18">
        <v>41306519.71875</v>
      </c>
      <c r="V58" s="18">
        <v>42572379.8615385</v>
      </c>
      <c r="W58" s="18">
        <v>45186371.596774198</v>
      </c>
      <c r="X58" s="18">
        <v>35357627.707692303</v>
      </c>
      <c r="Y58" s="18">
        <v>49336437.666666701</v>
      </c>
      <c r="Z58" s="18">
        <v>58752127.557142898</v>
      </c>
      <c r="AA58" s="18">
        <v>56044272.68</v>
      </c>
    </row>
    <row r="59" spans="1:27" s="11" customFormat="1" ht="12.75" customHeight="1" x14ac:dyDescent="0.2">
      <c r="A59" s="11" t="s">
        <v>39</v>
      </c>
      <c r="B59" s="30"/>
      <c r="C59" s="30"/>
      <c r="D59" s="30"/>
      <c r="E59" s="30"/>
      <c r="F59" s="30"/>
      <c r="G59" s="21">
        <f t="shared" ref="G59:M59" si="27">SUM(G56:G58)</f>
        <v>54187817.712230198</v>
      </c>
      <c r="H59" s="21">
        <f t="shared" si="27"/>
        <v>59073610.60317456</v>
      </c>
      <c r="I59" s="21">
        <f t="shared" si="27"/>
        <v>74310068.594339639</v>
      </c>
      <c r="J59" s="21">
        <f t="shared" si="27"/>
        <v>89961898.627451003</v>
      </c>
      <c r="K59" s="21">
        <f t="shared" si="27"/>
        <v>88077841.351063803</v>
      </c>
      <c r="L59" s="21">
        <f t="shared" si="27"/>
        <v>104257604.4756097</v>
      </c>
      <c r="M59" s="21">
        <f t="shared" si="27"/>
        <v>116854533.72619049</v>
      </c>
      <c r="N59" s="21">
        <f t="shared" ref="N59:P59" si="28">SUM(N56:N58)</f>
        <v>112867244.78823531</v>
      </c>
      <c r="O59" s="21">
        <f t="shared" si="28"/>
        <v>132198836.8076923</v>
      </c>
      <c r="P59" s="21">
        <f t="shared" si="28"/>
        <v>140633485.95588231</v>
      </c>
      <c r="Q59" s="21">
        <f t="shared" ref="Q59:R59" si="29">SUM(Q56:Q58)</f>
        <v>154809667.25</v>
      </c>
      <c r="R59" s="21">
        <f t="shared" si="29"/>
        <v>173248842.36065552</v>
      </c>
      <c r="S59" s="21">
        <f t="shared" ref="S59:T59" si="30">SUM(S56:S58)</f>
        <v>193897155.09230781</v>
      </c>
      <c r="T59" s="21">
        <f t="shared" si="30"/>
        <v>208885376.41935498</v>
      </c>
      <c r="U59" s="21">
        <f t="shared" ref="U59:V59" si="31">SUM(U56:U58)</f>
        <v>199976711.109375</v>
      </c>
      <c r="V59" s="21">
        <f t="shared" si="31"/>
        <v>255883142.984615</v>
      </c>
      <c r="W59" s="21">
        <f t="shared" ref="W59:X59" si="32">SUM(W56:W58)</f>
        <v>281699264.27419323</v>
      </c>
      <c r="X59" s="21">
        <f t="shared" si="32"/>
        <v>281198910.58461583</v>
      </c>
      <c r="Y59" s="21">
        <f t="shared" ref="Y59:AA59" si="33">SUM(Y56:Y58)</f>
        <v>352213291.060606</v>
      </c>
      <c r="Z59" s="21">
        <f t="shared" si="33"/>
        <v>340396699.51428562</v>
      </c>
      <c r="AA59" s="21">
        <f t="shared" si="33"/>
        <v>324301879.10666698</v>
      </c>
    </row>
    <row r="60" spans="1:27" s="11" customFormat="1" ht="11.25" customHeight="1" x14ac:dyDescent="0.2">
      <c r="B60" s="31"/>
      <c r="C60" s="31"/>
      <c r="D60" s="31"/>
      <c r="E60" s="31"/>
      <c r="F60" s="31"/>
      <c r="G60" s="32"/>
      <c r="H60" s="32"/>
      <c r="I60" s="32"/>
      <c r="J60" s="32"/>
      <c r="K60" s="32"/>
      <c r="L60" s="32"/>
      <c r="M60" s="32"/>
      <c r="N60" s="32"/>
      <c r="O60" s="32"/>
    </row>
    <row r="61" spans="1:27" s="11" customFormat="1" ht="11.25" customHeight="1" x14ac:dyDescent="0.2">
      <c r="B61" s="31"/>
      <c r="C61" s="31"/>
      <c r="D61" s="31"/>
      <c r="E61" s="31"/>
      <c r="F61" s="31"/>
      <c r="G61" s="32"/>
      <c r="H61" s="32"/>
      <c r="I61" s="32"/>
      <c r="J61" s="32"/>
      <c r="K61" s="32"/>
      <c r="L61" s="32"/>
      <c r="M61" s="32"/>
      <c r="N61" s="32"/>
      <c r="O61" s="32"/>
    </row>
    <row r="62" spans="1:27" s="11" customFormat="1" ht="15" customHeight="1" x14ac:dyDescent="0.2">
      <c r="A62" s="33" t="s">
        <v>90</v>
      </c>
      <c r="B62" s="31"/>
      <c r="C62" s="31"/>
      <c r="D62" s="31"/>
      <c r="E62" s="31"/>
      <c r="F62" s="31"/>
      <c r="G62" s="32"/>
      <c r="H62" s="32"/>
      <c r="I62" s="32"/>
      <c r="J62" s="32"/>
      <c r="K62" s="32"/>
      <c r="L62" s="32"/>
      <c r="M62" s="32"/>
      <c r="N62" s="32"/>
      <c r="O62" s="32"/>
    </row>
    <row r="63" spans="1:27" s="11" customFormat="1" ht="12.75" customHeight="1" x14ac:dyDescent="0.2">
      <c r="A63" s="34" t="s">
        <v>40</v>
      </c>
      <c r="B63" s="31"/>
      <c r="C63" s="31"/>
      <c r="D63" s="31"/>
      <c r="E63" s="31"/>
      <c r="F63" s="31"/>
      <c r="G63" s="34">
        <f>(G45+G42)*100/G59</f>
        <v>-0.33283560795105571</v>
      </c>
      <c r="H63" s="34">
        <f t="shared" ref="H63:M63" si="34">(H45+H42)*100/H59</f>
        <v>1.1534856194112728</v>
      </c>
      <c r="I63" s="34">
        <f t="shared" si="34"/>
        <v>3.6516098609273748</v>
      </c>
      <c r="J63" s="34">
        <f t="shared" si="34"/>
        <v>7.3019086492004304</v>
      </c>
      <c r="K63" s="34">
        <f t="shared" si="34"/>
        <v>5.957296390718648</v>
      </c>
      <c r="L63" s="34">
        <f t="shared" si="34"/>
        <v>3.6880728127157072</v>
      </c>
      <c r="M63" s="34">
        <f t="shared" si="34"/>
        <v>5.7889696975470235</v>
      </c>
      <c r="N63" s="34">
        <f t="shared" ref="N63:O63" si="35">(N45+N42)*100/N59</f>
        <v>6.2724668950577689</v>
      </c>
      <c r="O63" s="34">
        <f t="shared" si="35"/>
        <v>8.0711922971416854</v>
      </c>
      <c r="P63" s="34">
        <f t="shared" ref="P63:Q63" si="36">(P45+P42)*100/P59</f>
        <v>5.1096812532267615</v>
      </c>
      <c r="Q63" s="34">
        <f t="shared" si="36"/>
        <v>6.1187898579053366</v>
      </c>
      <c r="R63" s="34">
        <f t="shared" ref="R63:S63" si="37">(R45+R42)*100/R59</f>
        <v>7.3569951147604398</v>
      </c>
      <c r="S63" s="34">
        <f t="shared" si="37"/>
        <v>10.572797398430772</v>
      </c>
      <c r="T63" s="34">
        <f t="shared" ref="T63:U63" si="38">(T45+T42)*100/T59</f>
        <v>11.910842871926674</v>
      </c>
      <c r="U63" s="34">
        <f t="shared" si="38"/>
        <v>12.84126601294831</v>
      </c>
      <c r="V63" s="34">
        <f t="shared" ref="V63:W63" si="39">(V45+V42)*100/V59</f>
        <v>9.3358551388758499</v>
      </c>
      <c r="W63" s="34">
        <f t="shared" si="39"/>
        <v>10.428176067038303</v>
      </c>
      <c r="X63" s="34">
        <f>(X45+X42)*100/X59</f>
        <v>6.8066925700578205</v>
      </c>
      <c r="Y63" s="34">
        <f>(Y45+Y42)*100/Y59</f>
        <v>6.784319039091752</v>
      </c>
      <c r="Z63" s="34">
        <f>(Z45+Z42)*100/Z59</f>
        <v>8.2850602119607224</v>
      </c>
      <c r="AA63" s="34">
        <f>(AA45+AA42)*100/AA59</f>
        <v>4.1401356775931024</v>
      </c>
    </row>
    <row r="64" spans="1:27" s="11" customFormat="1" ht="12.75" customHeight="1" x14ac:dyDescent="0.2">
      <c r="A64" s="34" t="s">
        <v>24</v>
      </c>
      <c r="B64" s="34">
        <f>(B38/B14)*100</f>
        <v>13.77016641429114</v>
      </c>
      <c r="C64" s="34">
        <f t="shared" ref="C64:M64" si="40">(C38/C14)*100</f>
        <v>8.9945845298295897</v>
      </c>
      <c r="D64" s="34">
        <f t="shared" si="40"/>
        <v>1.224542771402376</v>
      </c>
      <c r="E64" s="34">
        <f t="shared" si="40"/>
        <v>4.7416971256710099</v>
      </c>
      <c r="F64" s="34">
        <f t="shared" si="40"/>
        <v>2.3435662138361328</v>
      </c>
      <c r="G64" s="34">
        <f t="shared" si="40"/>
        <v>-2.2220166522407392</v>
      </c>
      <c r="H64" s="34">
        <f>(H38/H14)*100</f>
        <v>1.9825481669286569</v>
      </c>
      <c r="I64" s="34">
        <f t="shared" si="40"/>
        <v>6.8791873564145485</v>
      </c>
      <c r="J64" s="34">
        <f t="shared" si="40"/>
        <v>14.812132876942732</v>
      </c>
      <c r="K64" s="34">
        <f t="shared" si="40"/>
        <v>10.7602537353242</v>
      </c>
      <c r="L64" s="34">
        <f t="shared" si="40"/>
        <v>5.8743211049815311</v>
      </c>
      <c r="M64" s="34">
        <f t="shared" si="40"/>
        <v>9.2341369592021856</v>
      </c>
      <c r="N64" s="34">
        <f t="shared" ref="N64:O64" si="41">(N38/N14)*100</f>
        <v>12.722941488020487</v>
      </c>
      <c r="O64" s="34">
        <f t="shared" si="41"/>
        <v>16.995475821609553</v>
      </c>
      <c r="P64" s="34">
        <f t="shared" ref="P64:Q64" si="42">(P38/P14)*100</f>
        <v>9.6619785169837122</v>
      </c>
      <c r="Q64" s="34">
        <f t="shared" si="42"/>
        <v>13.173275670189225</v>
      </c>
      <c r="R64" s="34">
        <f t="shared" ref="R64:S64" si="43">(R38/R14)*100</f>
        <v>15.485040659206556</v>
      </c>
      <c r="S64" s="34">
        <f t="shared" si="43"/>
        <v>21.089173224822705</v>
      </c>
      <c r="T64" s="34">
        <f t="shared" ref="T64:U64" si="44">(T38/T14)*100</f>
        <v>22.847508967167048</v>
      </c>
      <c r="U64" s="34">
        <f t="shared" si="44"/>
        <v>22.210785141954531</v>
      </c>
      <c r="V64" s="34">
        <f t="shared" ref="V64:W64" si="45">(V38/V14)*100</f>
        <v>20.116710703518642</v>
      </c>
      <c r="W64" s="34">
        <f t="shared" si="45"/>
        <v>23.266575682552602</v>
      </c>
      <c r="X64" s="34">
        <f>(X38/X14)*100</f>
        <v>17.302419701978632</v>
      </c>
      <c r="Y64" s="34">
        <f>(Y38/Y14)*100</f>
        <v>17.473523355606172</v>
      </c>
      <c r="Z64" s="34">
        <f>(Z38/Z14)*100</f>
        <v>16.891890800374107</v>
      </c>
      <c r="AA64" s="34">
        <f>(AA38/AA14)*100</f>
        <v>8.1798890168110354</v>
      </c>
    </row>
    <row r="65" spans="1:27" s="11" customFormat="1" ht="12.75" customHeight="1" x14ac:dyDescent="0.2">
      <c r="A65" s="34" t="s">
        <v>91</v>
      </c>
      <c r="B65" s="31"/>
      <c r="C65" s="31"/>
      <c r="D65" s="31"/>
      <c r="E65" s="31"/>
      <c r="F65" s="31"/>
      <c r="G65" s="35">
        <f>IF(G56&gt;0,(G45/G56)*100," ")</f>
        <v>-55.865515405493163</v>
      </c>
      <c r="H65" s="35">
        <f t="shared" ref="H65:J65" si="46">IF(H56&gt;0,(H45/H56)*100," ")</f>
        <v>-43.091552954302827</v>
      </c>
      <c r="I65" s="35">
        <f t="shared" si="46"/>
        <v>6.8301100149112308</v>
      </c>
      <c r="J65" s="35">
        <f t="shared" si="46"/>
        <v>21.158701651318385</v>
      </c>
      <c r="K65" s="35">
        <f>IF(K56&gt;0,(K45/K56)*100," ")</f>
        <v>12.722991625064454</v>
      </c>
      <c r="L65" s="35">
        <f t="shared" ref="L65:M65" si="47">IF(L56&gt;0,(L45/L56)*100," ")</f>
        <v>-34.47583447670236</v>
      </c>
      <c r="M65" s="35">
        <f t="shared" si="47"/>
        <v>12.054083413175247</v>
      </c>
      <c r="N65" s="35">
        <f t="shared" ref="N65:O65" si="48">IF(N56&gt;0,(N45/N56)*100," ")</f>
        <v>12.598837876743838</v>
      </c>
      <c r="O65" s="35">
        <f t="shared" si="48"/>
        <v>28.108092755524815</v>
      </c>
      <c r="P65" s="35">
        <f t="shared" ref="P65:Q65" si="49">IF(P56&gt;0,(P45/P56)*100," ")</f>
        <v>9.099878009993347</v>
      </c>
      <c r="Q65" s="35">
        <f t="shared" si="49"/>
        <v>11.325340224825405</v>
      </c>
      <c r="R65" s="35">
        <f t="shared" ref="R65:S65" si="50">IF(R56&gt;0,(R45/R56)*100," ")</f>
        <v>15.04075780031001</v>
      </c>
      <c r="S65" s="35">
        <f t="shared" si="50"/>
        <v>30.562463629686796</v>
      </c>
      <c r="T65" s="35">
        <f t="shared" ref="T65:U65" si="51">IF(T56&gt;0,(T45/T56)*100," ")</f>
        <v>42.23707702196532</v>
      </c>
      <c r="U65" s="35">
        <f t="shared" si="51"/>
        <v>61.118410790304658</v>
      </c>
      <c r="V65" s="35">
        <f t="shared" ref="V65:W65" si="52">IF(V56&gt;0,(V45/V56)*100," ")</f>
        <v>32.500923450394211</v>
      </c>
      <c r="W65" s="35">
        <f t="shared" si="52"/>
        <v>35.409516931976434</v>
      </c>
      <c r="X65" s="35">
        <f>IF(X56&gt;0,(X45/X56)*100," ")</f>
        <v>19.648483300637743</v>
      </c>
      <c r="Y65" s="35">
        <f>IF(Y56&gt;0,(Y45/Y56)*100," ")</f>
        <v>20.679826635285561</v>
      </c>
      <c r="Z65" s="35">
        <f>IF(Z56&gt;0,(Z45/Z56)*100," ")</f>
        <v>22.144265723415874</v>
      </c>
      <c r="AA65" s="35">
        <f>IF(AA56&gt;0,(AA45/AA56)*100," ")</f>
        <v>2.9356987258591021</v>
      </c>
    </row>
    <row r="66" spans="1:27" s="11" customFormat="1" ht="12.75" customHeight="1" x14ac:dyDescent="0.2">
      <c r="A66" s="34" t="s">
        <v>92</v>
      </c>
      <c r="B66" s="31"/>
      <c r="C66" s="31"/>
      <c r="D66" s="31"/>
      <c r="E66" s="31"/>
      <c r="F66" s="31"/>
      <c r="G66" s="34">
        <f>(G53/G58)*100</f>
        <v>100.07628472729211</v>
      </c>
      <c r="H66" s="34">
        <f t="shared" ref="H66:J66" si="53">(H53/H58)*100</f>
        <v>86.810880501676522</v>
      </c>
      <c r="I66" s="34">
        <f t="shared" si="53"/>
        <v>109.01267062546994</v>
      </c>
      <c r="J66" s="34">
        <f t="shared" si="53"/>
        <v>149.82209349192334</v>
      </c>
      <c r="K66" s="34">
        <f>(K53/K58)*100</f>
        <v>131.3313203777661</v>
      </c>
      <c r="L66" s="34">
        <f t="shared" ref="L66:M66" si="54">(L53/L58)*100</f>
        <v>113.60584556426944</v>
      </c>
      <c r="M66" s="34">
        <f t="shared" si="54"/>
        <v>124.5931753751308</v>
      </c>
      <c r="N66" s="34">
        <f t="shared" ref="N66:O66" si="55">(N53/N58)*100</f>
        <v>136.11595061957678</v>
      </c>
      <c r="O66" s="34">
        <f t="shared" si="55"/>
        <v>135.2383101517087</v>
      </c>
      <c r="P66" s="34">
        <f t="shared" ref="P66:Q66" si="56">(P53/P58)*100</f>
        <v>142.35790144824324</v>
      </c>
      <c r="Q66" s="34">
        <f t="shared" si="56"/>
        <v>115.2096896458789</v>
      </c>
      <c r="R66" s="34">
        <f t="shared" ref="R66:S66" si="57">(R53/R58)*100</f>
        <v>109.0883295605412</v>
      </c>
      <c r="S66" s="34">
        <f t="shared" si="57"/>
        <v>130.33664458203791</v>
      </c>
      <c r="T66" s="34">
        <f t="shared" ref="T66:U66" si="58">(T53/T58)*100</f>
        <v>135.30395466097823</v>
      </c>
      <c r="U66" s="34">
        <f t="shared" si="58"/>
        <v>116.36568342244394</v>
      </c>
      <c r="V66" s="34">
        <f t="shared" ref="V66:W66" si="59">(V53/V58)*100</f>
        <v>140.28731754560312</v>
      </c>
      <c r="W66" s="34">
        <f t="shared" si="59"/>
        <v>149.89065888560603</v>
      </c>
      <c r="X66" s="34">
        <f>(X53/X58)*100</f>
        <v>159.66681507275371</v>
      </c>
      <c r="Y66" s="34">
        <f>(Y53/Y58)*100</f>
        <v>149.3927017895887</v>
      </c>
      <c r="Z66" s="34">
        <f>(Z53/Z58)*100</f>
        <v>137.10027902554273</v>
      </c>
      <c r="AA66" s="34">
        <f>(AA53/AA58)*100</f>
        <v>125.39541054372962</v>
      </c>
    </row>
    <row r="67" spans="1:27" s="11" customFormat="1" ht="12.75" customHeight="1" x14ac:dyDescent="0.2">
      <c r="A67" s="34" t="s">
        <v>93</v>
      </c>
      <c r="B67" s="31"/>
      <c r="C67" s="31"/>
      <c r="D67" s="31"/>
      <c r="E67" s="31"/>
      <c r="F67" s="31"/>
      <c r="G67" s="34">
        <f>(G56/G$59)*100</f>
        <v>10.567752392776731</v>
      </c>
      <c r="H67" s="34">
        <f t="shared" ref="H67:J67" si="60">(H56/H$59)*100</f>
        <v>5.974971068837057</v>
      </c>
      <c r="I67" s="34">
        <f t="shared" si="60"/>
        <v>10.321984972291913</v>
      </c>
      <c r="J67" s="34">
        <f t="shared" si="60"/>
        <v>19.779937000039268</v>
      </c>
      <c r="K67" s="34">
        <f>(K56/K$59)*100</f>
        <v>15.101609418525729</v>
      </c>
      <c r="L67" s="34">
        <f t="shared" ref="L67:M67" si="61">(L56/L$59)*100</f>
        <v>14.501001971539292</v>
      </c>
      <c r="M67" s="34">
        <f t="shared" si="61"/>
        <v>17.896979953892188</v>
      </c>
      <c r="N67" s="34">
        <f t="shared" ref="N67:O67" si="62">(N56/N$59)*100</f>
        <v>14.1745001765404</v>
      </c>
      <c r="O67" s="34">
        <f t="shared" si="62"/>
        <v>16.065469607431595</v>
      </c>
      <c r="P67" s="34">
        <f t="shared" ref="P67:Q67" si="63">(P56/P$59)*100</f>
        <v>19.771184077080679</v>
      </c>
      <c r="Q67" s="34">
        <f t="shared" si="63"/>
        <v>18.908590235342686</v>
      </c>
      <c r="R67" s="34">
        <f t="shared" ref="R67:S67" si="64">(R56/R$59)*100</f>
        <v>19.360355153487095</v>
      </c>
      <c r="S67" s="34">
        <f t="shared" si="64"/>
        <v>17.75656227442688</v>
      </c>
      <c r="T67" s="34">
        <f t="shared" ref="T67:U67" si="65">(T56/T$59)*100</f>
        <v>22.550697081495798</v>
      </c>
      <c r="U67" s="34">
        <f t="shared" si="65"/>
        <v>16.772792137670351</v>
      </c>
      <c r="V67" s="34">
        <f t="shared" ref="V67:W67" si="66">(V56/V$59)*100</f>
        <v>22.562567922628944</v>
      </c>
      <c r="W67" s="34">
        <f t="shared" si="66"/>
        <v>23.750106585655764</v>
      </c>
      <c r="X67" s="34">
        <f t="shared" ref="X67:Z69" si="67">(X56/X$59)*100</f>
        <v>25.315111183589707</v>
      </c>
      <c r="Y67" s="34">
        <f t="shared" si="67"/>
        <v>25.621067697554999</v>
      </c>
      <c r="Z67" s="34">
        <f t="shared" si="67"/>
        <v>28.168114600142214</v>
      </c>
      <c r="AA67" s="34">
        <f t="shared" ref="AA67" si="68">(AA56/AA$59)*100</f>
        <v>26.005180023104664</v>
      </c>
    </row>
    <row r="68" spans="1:27" s="11" customFormat="1" ht="12.75" customHeight="1" x14ac:dyDescent="0.2">
      <c r="A68" s="34" t="s">
        <v>94</v>
      </c>
      <c r="B68" s="31"/>
      <c r="C68" s="31"/>
      <c r="D68" s="31"/>
      <c r="E68" s="31"/>
      <c r="F68" s="31"/>
      <c r="G68" s="34">
        <f t="shared" ref="G68:J69" si="69">(G57/G$59)*100</f>
        <v>77.451246427927956</v>
      </c>
      <c r="H68" s="34">
        <f t="shared" si="69"/>
        <v>80.415153833033131</v>
      </c>
      <c r="I68" s="34">
        <f t="shared" si="69"/>
        <v>76.946786133042622</v>
      </c>
      <c r="J68" s="34">
        <f t="shared" si="69"/>
        <v>68.218916939614289</v>
      </c>
      <c r="K68" s="34">
        <f t="shared" ref="K68:M68" si="70">(K57/K$59)*100</f>
        <v>69.991222550213223</v>
      </c>
      <c r="L68" s="34">
        <f t="shared" si="70"/>
        <v>72.25788975427966</v>
      </c>
      <c r="M68" s="34">
        <f t="shared" si="70"/>
        <v>68.960194641297761</v>
      </c>
      <c r="N68" s="34">
        <f t="shared" ref="N68:O68" si="71">(N57/N$59)*100</f>
        <v>72.957470294179203</v>
      </c>
      <c r="O68" s="34">
        <f t="shared" si="71"/>
        <v>69.159774835836458</v>
      </c>
      <c r="P68" s="34">
        <f t="shared" ref="P68:Q68" si="72">(P57/P$59)*100</f>
        <v>67.398389866260871</v>
      </c>
      <c r="Q68" s="34">
        <f t="shared" si="72"/>
        <v>66.881351526191594</v>
      </c>
      <c r="R68" s="34">
        <f t="shared" ref="R68:S68" si="73">(R57/R$59)*100</f>
        <v>67.099892794552446</v>
      </c>
      <c r="S68" s="34">
        <f t="shared" si="73"/>
        <v>65.662818963210213</v>
      </c>
      <c r="T68" s="34">
        <f t="shared" ref="T68:U68" si="74">(T57/T$59)*100</f>
        <v>59.835061742518391</v>
      </c>
      <c r="U68" s="34">
        <f t="shared" si="74"/>
        <v>62.571542765328495</v>
      </c>
      <c r="V68" s="34">
        <f t="shared" ref="V68:W68" si="75">(V57/V$59)*100</f>
        <v>60.800001660902325</v>
      </c>
      <c r="W68" s="34">
        <f t="shared" si="75"/>
        <v>60.20925102459632</v>
      </c>
      <c r="X68" s="34">
        <f t="shared" si="67"/>
        <v>62.111003791684062</v>
      </c>
      <c r="Y68" s="34">
        <f t="shared" si="67"/>
        <v>60.371386613836307</v>
      </c>
      <c r="Z68" s="34">
        <f t="shared" si="67"/>
        <v>54.571986099724526</v>
      </c>
      <c r="AA68" s="34">
        <f t="shared" ref="AA68" si="76">(AA57/AA$59)*100</f>
        <v>56.713306581295697</v>
      </c>
    </row>
    <row r="69" spans="1:27" s="11" customFormat="1" ht="12.75" customHeight="1" x14ac:dyDescent="0.2">
      <c r="A69" s="34" t="s">
        <v>95</v>
      </c>
      <c r="B69" s="31"/>
      <c r="C69" s="31"/>
      <c r="D69" s="31"/>
      <c r="E69" s="31"/>
      <c r="F69" s="31"/>
      <c r="G69" s="34">
        <f t="shared" si="69"/>
        <v>11.981001179295305</v>
      </c>
      <c r="H69" s="34">
        <f t="shared" si="69"/>
        <v>13.6098750981298</v>
      </c>
      <c r="I69" s="34">
        <f t="shared" si="69"/>
        <v>12.731228894665472</v>
      </c>
      <c r="J69" s="34">
        <f t="shared" si="69"/>
        <v>12.001146060346448</v>
      </c>
      <c r="K69" s="34">
        <f t="shared" ref="K69:M69" si="77">(K58/K$59)*100</f>
        <v>14.907168031261039</v>
      </c>
      <c r="L69" s="34">
        <f t="shared" si="77"/>
        <v>13.241108274181041</v>
      </c>
      <c r="M69" s="34">
        <f t="shared" si="77"/>
        <v>13.142825404810058</v>
      </c>
      <c r="N69" s="34">
        <f t="shared" ref="N69:O69" si="78">(N58/N$59)*100</f>
        <v>12.868029529280388</v>
      </c>
      <c r="O69" s="34">
        <f t="shared" si="78"/>
        <v>14.774755556731932</v>
      </c>
      <c r="P69" s="34">
        <f t="shared" ref="P69:Q69" si="79">(P58/P$59)*100</f>
        <v>12.830426056658432</v>
      </c>
      <c r="Q69" s="34">
        <f t="shared" si="79"/>
        <v>14.210058238465725</v>
      </c>
      <c r="R69" s="34">
        <f t="shared" ref="R69:S69" si="80">(R58/R$59)*100</f>
        <v>13.539752051960461</v>
      </c>
      <c r="S69" s="34">
        <f t="shared" si="80"/>
        <v>16.58061876236291</v>
      </c>
      <c r="T69" s="34">
        <f t="shared" ref="T69:U69" si="81">(T58/T$59)*100</f>
        <v>17.614241175985821</v>
      </c>
      <c r="U69" s="34">
        <f t="shared" si="81"/>
        <v>20.655665097001151</v>
      </c>
      <c r="V69" s="34">
        <f t="shared" ref="V69:W69" si="82">(V58/V$59)*100</f>
        <v>16.637430416468728</v>
      </c>
      <c r="W69" s="34">
        <f t="shared" si="82"/>
        <v>16.040642389747902</v>
      </c>
      <c r="X69" s="34">
        <f t="shared" si="67"/>
        <v>12.573885024726227</v>
      </c>
      <c r="Y69" s="34">
        <f t="shared" si="67"/>
        <v>14.00754568860869</v>
      </c>
      <c r="Z69" s="34">
        <f t="shared" si="67"/>
        <v>17.259899300133259</v>
      </c>
      <c r="AA69" s="34">
        <f t="shared" ref="AA69" si="83">(AA58/AA$59)*100</f>
        <v>17.281513395599639</v>
      </c>
    </row>
    <row r="70" spans="1:27" s="11" customFormat="1" ht="12.75" customHeight="1" x14ac:dyDescent="0.2">
      <c r="A70" s="34" t="s">
        <v>96</v>
      </c>
      <c r="B70" s="31"/>
      <c r="C70" s="31"/>
      <c r="D70" s="31"/>
      <c r="E70" s="31"/>
      <c r="F70" s="31"/>
      <c r="G70" s="34">
        <f>(G52/(G56+G57))*100</f>
        <v>99.989616248538553</v>
      </c>
      <c r="H70" s="34">
        <f t="shared" ref="H70:J70" si="84">(H52/(H56+H57))*100</f>
        <v>102.07781004171939</v>
      </c>
      <c r="I70" s="34">
        <f t="shared" si="84"/>
        <v>98.685184044283332</v>
      </c>
      <c r="J70" s="34">
        <f t="shared" si="84"/>
        <v>93.205340816837875</v>
      </c>
      <c r="K70" s="34">
        <f>(K52/(K56+K57))*100</f>
        <v>94.511156266555801</v>
      </c>
      <c r="L70" s="34">
        <f t="shared" ref="L70:M70" si="85">(L52/(L56+L57))*100</f>
        <v>97.923481147642946</v>
      </c>
      <c r="M70" s="34">
        <f t="shared" si="85"/>
        <v>96.27867459871166</v>
      </c>
      <c r="N70" s="34">
        <f t="shared" ref="N70:O70" si="86">(N52/(N56+N57))*100</f>
        <v>94.666238849643364</v>
      </c>
      <c r="O70" s="34">
        <f t="shared" si="86"/>
        <v>93.89104223607842</v>
      </c>
      <c r="P70" s="34">
        <f t="shared" ref="P70:Q70" si="87">(P52/(P56+P57))*100</f>
        <v>93.765371357669835</v>
      </c>
      <c r="Q70" s="34">
        <f t="shared" si="87"/>
        <v>97.480700287013889</v>
      </c>
      <c r="R70" s="34">
        <f t="shared" ref="R70:S70" si="88">(R52/(R56+R57))*100</f>
        <v>98.576759473438528</v>
      </c>
      <c r="S70" s="34">
        <f t="shared" si="88"/>
        <v>93.970222136853437</v>
      </c>
      <c r="T70" s="34">
        <f t="shared" ref="T70:U70" si="89">(T52/(T56+T57))*100</f>
        <v>92.451943385107654</v>
      </c>
      <c r="U70" s="34">
        <f t="shared" si="89"/>
        <v>95.739531041871913</v>
      </c>
      <c r="V70" s="34">
        <f t="shared" ref="V70:W70" si="90">(V52/(V56+V57))*100</f>
        <v>91.959491583815435</v>
      </c>
      <c r="W70" s="34">
        <f t="shared" si="90"/>
        <v>90.468266545250628</v>
      </c>
      <c r="X70" s="34">
        <f>(X52/(X56+X57))*100</f>
        <v>91.418540412912165</v>
      </c>
      <c r="Y70" s="34">
        <f>(Y52/(Y56+Y57))*100</f>
        <v>91.954287936751612</v>
      </c>
      <c r="Z70" s="34">
        <f>(Z52/(Z56+Z57))*100</f>
        <v>92.26074086723051</v>
      </c>
      <c r="AA70" s="34">
        <f>(AA52/(AA56+AA57))*100</f>
        <v>94.694400907053222</v>
      </c>
    </row>
    <row r="71" spans="1:27" s="6" customFormat="1" ht="12" x14ac:dyDescent="0.2">
      <c r="B71" s="19"/>
      <c r="C71" s="19"/>
      <c r="D71" s="19"/>
      <c r="E71" s="19"/>
      <c r="F71" s="19"/>
      <c r="G71" s="19"/>
      <c r="H71" s="19"/>
      <c r="I71" s="19"/>
      <c r="J71" s="19"/>
      <c r="K71" s="19"/>
      <c r="L71" s="19"/>
    </row>
    <row r="72" spans="1:27" s="11" customFormat="1" ht="12.75" customHeight="1" x14ac:dyDescent="0.2">
      <c r="A72" s="11" t="s">
        <v>41</v>
      </c>
      <c r="B72" s="37">
        <v>303</v>
      </c>
      <c r="C72" s="37">
        <v>302</v>
      </c>
      <c r="D72" s="37">
        <v>285</v>
      </c>
      <c r="E72" s="37">
        <v>284</v>
      </c>
      <c r="F72" s="37">
        <v>281</v>
      </c>
      <c r="G72" s="37">
        <v>301.22302158273402</v>
      </c>
      <c r="H72" s="37">
        <v>305.97619047619003</v>
      </c>
      <c r="I72" s="37">
        <v>309.75471698113199</v>
      </c>
      <c r="J72" s="37">
        <v>308.18627450980398</v>
      </c>
      <c r="K72" s="17">
        <v>311.787234042553</v>
      </c>
      <c r="L72" s="17">
        <v>315.08536585365903</v>
      </c>
      <c r="M72" s="17">
        <v>320.51190476190499</v>
      </c>
      <c r="N72" s="17">
        <v>309.423529411765</v>
      </c>
      <c r="O72" s="17">
        <v>316.79487179487199</v>
      </c>
      <c r="P72" s="17">
        <v>311.73529411764702</v>
      </c>
      <c r="Q72" s="17">
        <v>318.375</v>
      </c>
      <c r="R72" s="17">
        <v>304.29508196721298</v>
      </c>
      <c r="S72" s="17">
        <v>329</v>
      </c>
      <c r="T72" s="11">
        <v>321</v>
      </c>
      <c r="U72" s="11">
        <v>329</v>
      </c>
      <c r="V72" s="37">
        <v>321.33846153846201</v>
      </c>
      <c r="W72" s="37">
        <v>316.806451612903</v>
      </c>
      <c r="X72" s="37">
        <v>318.18461538461497</v>
      </c>
      <c r="Y72" s="37">
        <v>322.39393939393898</v>
      </c>
      <c r="Z72" s="37">
        <v>308.642857142857</v>
      </c>
      <c r="AA72" s="37">
        <v>292.24</v>
      </c>
    </row>
    <row r="73" spans="1:27" s="6" customFormat="1" ht="12" x14ac:dyDescent="0.2">
      <c r="B73" s="38"/>
      <c r="C73" s="38"/>
      <c r="D73" s="38"/>
      <c r="E73" s="38"/>
      <c r="F73" s="38"/>
      <c r="G73" s="38"/>
      <c r="H73" s="38"/>
      <c r="I73" s="19"/>
      <c r="J73" s="19"/>
      <c r="K73" s="19"/>
      <c r="L73" s="19"/>
    </row>
    <row r="74" spans="1:27" s="11" customFormat="1" ht="12.75" customHeight="1" x14ac:dyDescent="0.2">
      <c r="A74" s="11" t="s">
        <v>42</v>
      </c>
      <c r="B74" s="16">
        <v>148</v>
      </c>
      <c r="C74" s="16">
        <v>150</v>
      </c>
      <c r="D74" s="16">
        <v>132</v>
      </c>
      <c r="E74" s="16">
        <v>120</v>
      </c>
      <c r="F74" s="16">
        <v>110</v>
      </c>
      <c r="G74" s="16">
        <v>104</v>
      </c>
      <c r="H74" s="16">
        <v>95</v>
      </c>
      <c r="I74" s="11">
        <v>78</v>
      </c>
      <c r="J74" s="11">
        <v>81</v>
      </c>
      <c r="K74" s="16">
        <v>66</v>
      </c>
      <c r="L74" s="16">
        <v>65</v>
      </c>
      <c r="M74" s="16">
        <v>54</v>
      </c>
      <c r="N74" s="16">
        <v>55</v>
      </c>
      <c r="O74" s="16">
        <v>48</v>
      </c>
      <c r="P74" s="16">
        <v>46</v>
      </c>
      <c r="Q74" s="16">
        <v>47</v>
      </c>
      <c r="R74" s="16">
        <v>51</v>
      </c>
      <c r="S74" s="16">
        <v>47</v>
      </c>
      <c r="T74" s="11">
        <v>48</v>
      </c>
      <c r="U74" s="11">
        <v>45</v>
      </c>
      <c r="V74" s="11">
        <v>48</v>
      </c>
      <c r="W74" s="11">
        <v>48</v>
      </c>
      <c r="X74" s="11">
        <v>44</v>
      </c>
      <c r="Y74" s="11">
        <v>48</v>
      </c>
      <c r="Z74" s="11">
        <v>50</v>
      </c>
      <c r="AA74" s="11">
        <v>49</v>
      </c>
    </row>
    <row r="75" spans="1:27" s="11" customFormat="1" ht="12.75" customHeight="1" x14ac:dyDescent="0.2">
      <c r="A75" s="11" t="s">
        <v>43</v>
      </c>
      <c r="B75" s="16">
        <v>200</v>
      </c>
      <c r="C75" s="16">
        <v>187</v>
      </c>
      <c r="D75" s="16">
        <v>172</v>
      </c>
      <c r="E75" s="16">
        <v>159</v>
      </c>
      <c r="F75" s="16">
        <v>149</v>
      </c>
      <c r="G75" s="16">
        <v>139</v>
      </c>
      <c r="H75" s="16">
        <v>126</v>
      </c>
      <c r="I75" s="11">
        <v>106</v>
      </c>
      <c r="J75" s="11">
        <v>102</v>
      </c>
      <c r="K75" s="16">
        <v>94</v>
      </c>
      <c r="L75" s="16">
        <v>82</v>
      </c>
      <c r="M75" s="16">
        <v>84</v>
      </c>
      <c r="N75" s="16">
        <v>85</v>
      </c>
      <c r="O75" s="16">
        <v>78</v>
      </c>
      <c r="P75" s="16">
        <v>68</v>
      </c>
      <c r="Q75" s="16">
        <v>64</v>
      </c>
      <c r="R75" s="16">
        <v>61</v>
      </c>
      <c r="S75" s="16">
        <v>65</v>
      </c>
      <c r="T75" s="11">
        <v>62</v>
      </c>
      <c r="U75" s="11">
        <v>64</v>
      </c>
      <c r="V75" s="11">
        <v>65</v>
      </c>
      <c r="W75" s="11">
        <v>62</v>
      </c>
      <c r="X75" s="11">
        <v>65</v>
      </c>
      <c r="Y75" s="11">
        <v>66</v>
      </c>
      <c r="Z75" s="11">
        <v>70</v>
      </c>
      <c r="AA75" s="11">
        <v>75</v>
      </c>
    </row>
    <row r="76" spans="1:27" s="11" customFormat="1" ht="12" x14ac:dyDescent="0.2">
      <c r="A76" s="45"/>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row>
  </sheetData>
  <pageMargins left="0.55118110236220474"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51" customWidth="1"/>
    <col min="2" max="2" width="34" style="51" customWidth="1"/>
    <col min="3" max="10" width="13.42578125" style="51" customWidth="1"/>
    <col min="11" max="16384" width="11.42578125" style="51"/>
  </cols>
  <sheetData>
    <row r="1" spans="1:11" s="48" customFormat="1" ht="20.25" x14ac:dyDescent="0.3">
      <c r="A1" s="47" t="s">
        <v>103</v>
      </c>
    </row>
    <row r="2" spans="1:11" s="48" customFormat="1" ht="18" x14ac:dyDescent="0.25">
      <c r="A2" s="49"/>
    </row>
    <row r="3" spans="1:11" s="48" customFormat="1" x14ac:dyDescent="0.2">
      <c r="A3" s="48" t="s">
        <v>1</v>
      </c>
    </row>
    <row r="4" spans="1:11" s="48" customFormat="1" x14ac:dyDescent="0.2">
      <c r="A4" s="48" t="s">
        <v>45</v>
      </c>
    </row>
    <row r="5" spans="1:11" s="48" customFormat="1" x14ac:dyDescent="0.2">
      <c r="A5" s="48" t="s">
        <v>138</v>
      </c>
    </row>
    <row r="6" spans="1:11" s="48" customFormat="1" x14ac:dyDescent="0.2"/>
    <row r="7" spans="1:11" s="48" customFormat="1" x14ac:dyDescent="0.2">
      <c r="A7" s="48" t="s">
        <v>46</v>
      </c>
      <c r="B7" s="48" t="s">
        <v>128</v>
      </c>
    </row>
    <row r="9" spans="1:11" ht="14.25" x14ac:dyDescent="0.2">
      <c r="A9" s="50" t="s">
        <v>47</v>
      </c>
    </row>
    <row r="10" spans="1:11" ht="13.5" thickBot="1" x14ac:dyDescent="0.25">
      <c r="A10" s="52"/>
    </row>
    <row r="11" spans="1:11" ht="135" customHeight="1" x14ac:dyDescent="0.2">
      <c r="A11" s="53">
        <v>1998</v>
      </c>
      <c r="B11" s="54" t="s">
        <v>48</v>
      </c>
      <c r="C11" s="91" t="s">
        <v>121</v>
      </c>
      <c r="D11" s="91"/>
      <c r="E11" s="91"/>
      <c r="F11" s="91"/>
      <c r="G11" s="91"/>
      <c r="H11" s="91"/>
      <c r="I11" s="91"/>
      <c r="J11" s="92"/>
    </row>
    <row r="12" spans="1:11" ht="45" customHeight="1" x14ac:dyDescent="0.2">
      <c r="A12" s="55" t="s">
        <v>49</v>
      </c>
      <c r="B12" s="56" t="s">
        <v>50</v>
      </c>
      <c r="C12" s="93" t="s">
        <v>51</v>
      </c>
      <c r="D12" s="93"/>
      <c r="E12" s="93"/>
      <c r="F12" s="93"/>
      <c r="G12" s="93"/>
      <c r="H12" s="93"/>
      <c r="I12" s="93"/>
      <c r="J12" s="94"/>
    </row>
    <row r="13" spans="1:11" ht="54.75" customHeight="1" x14ac:dyDescent="0.2">
      <c r="A13" s="57">
        <v>2002</v>
      </c>
      <c r="B13" s="56" t="s">
        <v>50</v>
      </c>
      <c r="C13" s="93" t="s">
        <v>52</v>
      </c>
      <c r="D13" s="93"/>
      <c r="E13" s="93"/>
      <c r="F13" s="93"/>
      <c r="G13" s="93"/>
      <c r="H13" s="93"/>
      <c r="I13" s="93"/>
      <c r="J13" s="94"/>
      <c r="K13" s="58"/>
    </row>
    <row r="14" spans="1:11" ht="122.25" customHeight="1" x14ac:dyDescent="0.2">
      <c r="A14" s="57">
        <v>2003</v>
      </c>
      <c r="B14" s="59" t="s">
        <v>122</v>
      </c>
      <c r="C14" s="93" t="s">
        <v>130</v>
      </c>
      <c r="D14" s="93"/>
      <c r="E14" s="93"/>
      <c r="F14" s="93"/>
      <c r="G14" s="93"/>
      <c r="H14" s="93"/>
      <c r="I14" s="93"/>
      <c r="J14" s="94"/>
      <c r="K14" s="58"/>
    </row>
    <row r="15" spans="1:11" ht="365.25" customHeight="1" x14ac:dyDescent="0.2">
      <c r="A15" s="60">
        <v>2008</v>
      </c>
      <c r="B15" s="59" t="s">
        <v>53</v>
      </c>
      <c r="C15" s="93" t="s">
        <v>123</v>
      </c>
      <c r="D15" s="93"/>
      <c r="E15" s="93"/>
      <c r="F15" s="93"/>
      <c r="G15" s="93"/>
      <c r="H15" s="93"/>
      <c r="I15" s="93"/>
      <c r="J15" s="94"/>
    </row>
    <row r="16" spans="1:11" s="61" customFormat="1" ht="205.5" customHeight="1" x14ac:dyDescent="0.2">
      <c r="A16" s="60">
        <v>2009</v>
      </c>
      <c r="B16" s="59" t="s">
        <v>124</v>
      </c>
      <c r="C16" s="82" t="s">
        <v>125</v>
      </c>
      <c r="D16" s="83"/>
      <c r="E16" s="83"/>
      <c r="F16" s="83"/>
      <c r="G16" s="83"/>
      <c r="H16" s="83"/>
      <c r="I16" s="83"/>
      <c r="J16" s="84"/>
    </row>
    <row r="17" spans="1:10" ht="45.75" customHeight="1" x14ac:dyDescent="0.2">
      <c r="A17" s="62">
        <v>2011</v>
      </c>
      <c r="B17" s="56" t="s">
        <v>50</v>
      </c>
      <c r="C17" s="82" t="s">
        <v>104</v>
      </c>
      <c r="D17" s="83"/>
      <c r="E17" s="83"/>
      <c r="F17" s="83"/>
      <c r="G17" s="83"/>
      <c r="H17" s="83"/>
      <c r="I17" s="83"/>
      <c r="J17" s="84"/>
    </row>
    <row r="18" spans="1:10" ht="81.75" customHeight="1" x14ac:dyDescent="0.2">
      <c r="A18" s="60">
        <v>2012</v>
      </c>
      <c r="B18" s="56" t="s">
        <v>112</v>
      </c>
      <c r="C18" s="82" t="s">
        <v>126</v>
      </c>
      <c r="D18" s="83"/>
      <c r="E18" s="83"/>
      <c r="F18" s="83"/>
      <c r="G18" s="83"/>
      <c r="H18" s="83"/>
      <c r="I18" s="83"/>
      <c r="J18" s="84"/>
    </row>
    <row r="19" spans="1:10" ht="81" customHeight="1" x14ac:dyDescent="0.2">
      <c r="A19" s="63">
        <v>2013</v>
      </c>
      <c r="B19" s="64" t="s">
        <v>112</v>
      </c>
      <c r="C19" s="85" t="s">
        <v>127</v>
      </c>
      <c r="D19" s="86"/>
      <c r="E19" s="86"/>
      <c r="F19" s="86"/>
      <c r="G19" s="86"/>
      <c r="H19" s="86"/>
      <c r="I19" s="86"/>
      <c r="J19" s="87"/>
    </row>
    <row r="20" spans="1:10" ht="31.5" customHeight="1" thickBot="1" x14ac:dyDescent="0.25">
      <c r="A20" s="65">
        <v>2015</v>
      </c>
      <c r="B20" s="66" t="s">
        <v>112</v>
      </c>
      <c r="C20" s="88" t="s">
        <v>113</v>
      </c>
      <c r="D20" s="89"/>
      <c r="E20" s="89"/>
      <c r="F20" s="89"/>
      <c r="G20" s="89"/>
      <c r="H20" s="89"/>
      <c r="I20" s="89"/>
      <c r="J20" s="90"/>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B190-6C6D-43A0-98DD-5B333EF16901}">
  <sheetPr>
    <pageSetUpPr fitToPage="1"/>
  </sheetPr>
  <dimension ref="A1:I64"/>
  <sheetViews>
    <sheetView zoomScaleNormal="100" workbookViewId="0"/>
  </sheetViews>
  <sheetFormatPr baseColWidth="10" defaultColWidth="11.42578125" defaultRowHeight="12.75" x14ac:dyDescent="0.2"/>
  <cols>
    <col min="1" max="1" width="42.42578125" style="79" customWidth="1"/>
    <col min="2" max="9" width="15.85546875" style="79" customWidth="1"/>
    <col min="10" max="16384" width="11.42578125" style="79"/>
  </cols>
  <sheetData>
    <row r="1" spans="1:9" ht="20.25" x14ac:dyDescent="0.3">
      <c r="A1" s="67" t="s">
        <v>0</v>
      </c>
    </row>
    <row r="2" spans="1:9" ht="18" x14ac:dyDescent="0.25">
      <c r="A2" s="68"/>
    </row>
    <row r="3" spans="1:9" x14ac:dyDescent="0.2">
      <c r="A3" s="79" t="s">
        <v>1</v>
      </c>
    </row>
    <row r="5" spans="1:9" ht="14.25" x14ac:dyDescent="0.2">
      <c r="A5" s="50" t="s">
        <v>54</v>
      </c>
    </row>
    <row r="6" spans="1:9" ht="13.5" thickBot="1" x14ac:dyDescent="0.25"/>
    <row r="7" spans="1:9" ht="53.25" customHeight="1" x14ac:dyDescent="0.2">
      <c r="A7" s="69" t="s">
        <v>55</v>
      </c>
      <c r="B7" s="109" t="s">
        <v>131</v>
      </c>
      <c r="C7" s="109"/>
      <c r="D7" s="109"/>
      <c r="E7" s="109"/>
      <c r="F7" s="109"/>
      <c r="G7" s="109"/>
      <c r="H7" s="109"/>
      <c r="I7" s="110"/>
    </row>
    <row r="8" spans="1:9" ht="14.25" customHeight="1" x14ac:dyDescent="0.2">
      <c r="A8" s="70"/>
      <c r="B8" s="95"/>
      <c r="C8" s="95"/>
      <c r="D8" s="95"/>
      <c r="E8" s="95"/>
      <c r="F8" s="95"/>
      <c r="G8" s="95"/>
      <c r="H8" s="95"/>
      <c r="I8" s="96"/>
    </row>
    <row r="9" spans="1:9" ht="14.25" customHeight="1" x14ac:dyDescent="0.2">
      <c r="A9" s="71" t="s">
        <v>5</v>
      </c>
      <c r="B9" s="97"/>
      <c r="C9" s="97"/>
      <c r="D9" s="97"/>
      <c r="E9" s="97"/>
      <c r="F9" s="97"/>
      <c r="G9" s="97"/>
      <c r="H9" s="97"/>
      <c r="I9" s="98"/>
    </row>
    <row r="10" spans="1:9" ht="54" customHeight="1" x14ac:dyDescent="0.2">
      <c r="A10" s="70" t="s">
        <v>6</v>
      </c>
      <c r="B10" s="95" t="s">
        <v>56</v>
      </c>
      <c r="C10" s="95"/>
      <c r="D10" s="95"/>
      <c r="E10" s="95"/>
      <c r="F10" s="95"/>
      <c r="G10" s="95"/>
      <c r="H10" s="95"/>
      <c r="I10" s="96"/>
    </row>
    <row r="11" spans="1:9" ht="36" customHeight="1" x14ac:dyDescent="0.2">
      <c r="A11" s="70" t="s">
        <v>129</v>
      </c>
      <c r="B11" s="111" t="s">
        <v>132</v>
      </c>
      <c r="C11" s="112"/>
      <c r="D11" s="112"/>
      <c r="E11" s="112"/>
      <c r="F11" s="112"/>
      <c r="G11" s="112"/>
      <c r="H11" s="112"/>
      <c r="I11" s="113"/>
    </row>
    <row r="12" spans="1:9" ht="44.25" customHeight="1" x14ac:dyDescent="0.2">
      <c r="A12" s="70" t="s">
        <v>7</v>
      </c>
      <c r="B12" s="95" t="s">
        <v>114</v>
      </c>
      <c r="C12" s="95"/>
      <c r="D12" s="95"/>
      <c r="E12" s="95"/>
      <c r="F12" s="95"/>
      <c r="G12" s="95"/>
      <c r="H12" s="95"/>
      <c r="I12" s="96"/>
    </row>
    <row r="13" spans="1:9" ht="119.25" customHeight="1" x14ac:dyDescent="0.2">
      <c r="A13" s="70" t="s">
        <v>8</v>
      </c>
      <c r="B13" s="95" t="s">
        <v>135</v>
      </c>
      <c r="C13" s="95"/>
      <c r="D13" s="95"/>
      <c r="E13" s="95"/>
      <c r="F13" s="95"/>
      <c r="G13" s="95"/>
      <c r="H13" s="95"/>
      <c r="I13" s="96"/>
    </row>
    <row r="14" spans="1:9" ht="68.25" customHeight="1" x14ac:dyDescent="0.2">
      <c r="A14" s="70" t="s">
        <v>110</v>
      </c>
      <c r="B14" s="114" t="s">
        <v>111</v>
      </c>
      <c r="C14" s="115"/>
      <c r="D14" s="115"/>
      <c r="E14" s="115"/>
      <c r="F14" s="115"/>
      <c r="G14" s="115"/>
      <c r="H14" s="115"/>
      <c r="I14" s="116"/>
    </row>
    <row r="15" spans="1:9" ht="68.25" customHeight="1" x14ac:dyDescent="0.2">
      <c r="A15" s="70" t="s">
        <v>134</v>
      </c>
      <c r="B15" s="114" t="s">
        <v>136</v>
      </c>
      <c r="C15" s="115"/>
      <c r="D15" s="115"/>
      <c r="E15" s="115"/>
      <c r="F15" s="115"/>
      <c r="G15" s="115"/>
      <c r="H15" s="115"/>
      <c r="I15" s="116"/>
    </row>
    <row r="16" spans="1:9" ht="150" customHeight="1" x14ac:dyDescent="0.2">
      <c r="A16" s="70" t="s">
        <v>9</v>
      </c>
      <c r="B16" s="107" t="s">
        <v>115</v>
      </c>
      <c r="C16" s="107"/>
      <c r="D16" s="107"/>
      <c r="E16" s="107"/>
      <c r="F16" s="107"/>
      <c r="G16" s="107"/>
      <c r="H16" s="107"/>
      <c r="I16" s="108"/>
    </row>
    <row r="17" spans="1:9" ht="29.25" customHeight="1" x14ac:dyDescent="0.2">
      <c r="A17" s="70" t="s">
        <v>10</v>
      </c>
      <c r="B17" s="95" t="s">
        <v>116</v>
      </c>
      <c r="C17" s="95"/>
      <c r="D17" s="95"/>
      <c r="E17" s="95"/>
      <c r="F17" s="95"/>
      <c r="G17" s="95"/>
      <c r="H17" s="95"/>
      <c r="I17" s="96"/>
    </row>
    <row r="18" spans="1:9" ht="29.25" customHeight="1" x14ac:dyDescent="0.2">
      <c r="A18" s="70" t="s">
        <v>11</v>
      </c>
      <c r="B18" s="107" t="s">
        <v>117</v>
      </c>
      <c r="C18" s="107"/>
      <c r="D18" s="107"/>
      <c r="E18" s="107"/>
      <c r="F18" s="107"/>
      <c r="G18" s="107"/>
      <c r="H18" s="107"/>
      <c r="I18" s="108"/>
    </row>
    <row r="19" spans="1:9" ht="116.25" customHeight="1" x14ac:dyDescent="0.2">
      <c r="A19" s="70" t="s">
        <v>12</v>
      </c>
      <c r="B19" s="107" t="s">
        <v>118</v>
      </c>
      <c r="C19" s="107"/>
      <c r="D19" s="107"/>
      <c r="E19" s="107"/>
      <c r="F19" s="107"/>
      <c r="G19" s="107"/>
      <c r="H19" s="107"/>
      <c r="I19" s="108"/>
    </row>
    <row r="20" spans="1:9" s="72" customFormat="1" ht="45.75" customHeight="1" x14ac:dyDescent="0.2">
      <c r="A20" s="70" t="s">
        <v>57</v>
      </c>
      <c r="B20" s="95" t="s">
        <v>58</v>
      </c>
      <c r="C20" s="95"/>
      <c r="D20" s="95"/>
      <c r="E20" s="95"/>
      <c r="F20" s="95"/>
      <c r="G20" s="95"/>
      <c r="H20" s="95"/>
      <c r="I20" s="96"/>
    </row>
    <row r="21" spans="1:9" ht="124.5" customHeight="1" x14ac:dyDescent="0.2">
      <c r="A21" s="70" t="s">
        <v>14</v>
      </c>
      <c r="B21" s="107" t="s">
        <v>119</v>
      </c>
      <c r="C21" s="107"/>
      <c r="D21" s="107"/>
      <c r="E21" s="107"/>
      <c r="F21" s="107"/>
      <c r="G21" s="107"/>
      <c r="H21" s="107"/>
      <c r="I21" s="108"/>
    </row>
    <row r="22" spans="1:9" ht="270" customHeight="1" x14ac:dyDescent="0.2">
      <c r="A22" s="70" t="s">
        <v>15</v>
      </c>
      <c r="B22" s="95" t="s">
        <v>137</v>
      </c>
      <c r="C22" s="95"/>
      <c r="D22" s="95"/>
      <c r="E22" s="95"/>
      <c r="F22" s="95"/>
      <c r="G22" s="95"/>
      <c r="H22" s="95"/>
      <c r="I22" s="96"/>
    </row>
    <row r="23" spans="1:9" ht="18" customHeight="1" x14ac:dyDescent="0.2">
      <c r="A23" s="70" t="s">
        <v>59</v>
      </c>
      <c r="B23" s="95" t="s">
        <v>60</v>
      </c>
      <c r="C23" s="95"/>
      <c r="D23" s="95"/>
      <c r="E23" s="95"/>
      <c r="F23" s="95"/>
      <c r="G23" s="95"/>
      <c r="H23" s="95"/>
      <c r="I23" s="96"/>
    </row>
    <row r="24" spans="1:9" ht="66.75" customHeight="1" x14ac:dyDescent="0.2">
      <c r="A24" s="70" t="s">
        <v>17</v>
      </c>
      <c r="B24" s="95" t="s">
        <v>61</v>
      </c>
      <c r="C24" s="95"/>
      <c r="D24" s="95"/>
      <c r="E24" s="95"/>
      <c r="F24" s="95"/>
      <c r="G24" s="95"/>
      <c r="H24" s="95"/>
      <c r="I24" s="96"/>
    </row>
    <row r="25" spans="1:9" ht="43.5" customHeight="1" x14ac:dyDescent="0.2">
      <c r="A25" s="70" t="s">
        <v>62</v>
      </c>
      <c r="B25" s="95" t="s">
        <v>63</v>
      </c>
      <c r="C25" s="95"/>
      <c r="D25" s="95"/>
      <c r="E25" s="95"/>
      <c r="F25" s="95"/>
      <c r="G25" s="95"/>
      <c r="H25" s="95"/>
      <c r="I25" s="96"/>
    </row>
    <row r="26" spans="1:9" ht="43.5" customHeight="1" x14ac:dyDescent="0.2">
      <c r="A26" s="70" t="s">
        <v>19</v>
      </c>
      <c r="B26" s="95" t="s">
        <v>64</v>
      </c>
      <c r="C26" s="95"/>
      <c r="D26" s="95"/>
      <c r="E26" s="95"/>
      <c r="F26" s="95"/>
      <c r="G26" s="95"/>
      <c r="H26" s="95"/>
      <c r="I26" s="96"/>
    </row>
    <row r="27" spans="1:9" ht="70.5" customHeight="1" x14ac:dyDescent="0.2">
      <c r="A27" s="70" t="s">
        <v>20</v>
      </c>
      <c r="B27" s="95" t="s">
        <v>65</v>
      </c>
      <c r="C27" s="95"/>
      <c r="D27" s="95"/>
      <c r="E27" s="95"/>
      <c r="F27" s="95"/>
      <c r="G27" s="95"/>
      <c r="H27" s="95"/>
      <c r="I27" s="96"/>
    </row>
    <row r="28" spans="1:9" ht="43.5" customHeight="1" x14ac:dyDescent="0.2">
      <c r="A28" s="70" t="s">
        <v>21</v>
      </c>
      <c r="B28" s="95" t="s">
        <v>66</v>
      </c>
      <c r="C28" s="95"/>
      <c r="D28" s="95"/>
      <c r="E28" s="95"/>
      <c r="F28" s="95"/>
      <c r="G28" s="95"/>
      <c r="H28" s="95"/>
      <c r="I28" s="96"/>
    </row>
    <row r="29" spans="1:9" ht="18.75" customHeight="1" x14ac:dyDescent="0.2">
      <c r="A29" s="71" t="s">
        <v>23</v>
      </c>
      <c r="B29" s="97" t="s">
        <v>67</v>
      </c>
      <c r="C29" s="97"/>
      <c r="D29" s="97"/>
      <c r="E29" s="97"/>
      <c r="F29" s="97"/>
      <c r="G29" s="97"/>
      <c r="H29" s="97"/>
      <c r="I29" s="98"/>
    </row>
    <row r="30" spans="1:9" ht="14.25" customHeight="1" x14ac:dyDescent="0.2">
      <c r="A30" s="70"/>
      <c r="B30" s="95"/>
      <c r="C30" s="95"/>
      <c r="D30" s="95"/>
      <c r="E30" s="95"/>
      <c r="F30" s="95"/>
      <c r="G30" s="95"/>
      <c r="H30" s="95"/>
      <c r="I30" s="96"/>
    </row>
    <row r="31" spans="1:9" ht="69.75" customHeight="1" x14ac:dyDescent="0.2">
      <c r="A31" s="70" t="s">
        <v>70</v>
      </c>
      <c r="B31" s="95" t="s">
        <v>71</v>
      </c>
      <c r="C31" s="95"/>
      <c r="D31" s="95"/>
      <c r="E31" s="95"/>
      <c r="F31" s="95"/>
      <c r="G31" s="95"/>
      <c r="H31" s="95"/>
      <c r="I31" s="96"/>
    </row>
    <row r="32" spans="1:9" ht="33" customHeight="1" x14ac:dyDescent="0.2">
      <c r="A32" s="70" t="s">
        <v>26</v>
      </c>
      <c r="B32" s="95" t="s">
        <v>72</v>
      </c>
      <c r="C32" s="95"/>
      <c r="D32" s="95"/>
      <c r="E32" s="95"/>
      <c r="F32" s="95"/>
      <c r="G32" s="95"/>
      <c r="H32" s="95"/>
      <c r="I32" s="96"/>
    </row>
    <row r="33" spans="1:9" ht="15" customHeight="1" x14ac:dyDescent="0.2">
      <c r="A33" s="70" t="s">
        <v>27</v>
      </c>
      <c r="B33" s="95" t="s">
        <v>73</v>
      </c>
      <c r="C33" s="95"/>
      <c r="D33" s="95"/>
      <c r="E33" s="95"/>
      <c r="F33" s="95"/>
      <c r="G33" s="95"/>
      <c r="H33" s="95"/>
      <c r="I33" s="96"/>
    </row>
    <row r="34" spans="1:9" ht="30.75" customHeight="1" x14ac:dyDescent="0.2">
      <c r="A34" s="70" t="s">
        <v>28</v>
      </c>
      <c r="B34" s="95" t="s">
        <v>74</v>
      </c>
      <c r="C34" s="95"/>
      <c r="D34" s="95"/>
      <c r="E34" s="95"/>
      <c r="F34" s="95"/>
      <c r="G34" s="95"/>
      <c r="H34" s="95"/>
      <c r="I34" s="96"/>
    </row>
    <row r="35" spans="1:9" ht="14.25" customHeight="1" x14ac:dyDescent="0.2">
      <c r="A35" s="70"/>
      <c r="B35" s="95"/>
      <c r="C35" s="95"/>
      <c r="D35" s="95"/>
      <c r="E35" s="95"/>
      <c r="F35" s="95"/>
      <c r="G35" s="95"/>
      <c r="H35" s="95"/>
      <c r="I35" s="96"/>
    </row>
    <row r="36" spans="1:9" ht="29.25" customHeight="1" x14ac:dyDescent="0.2">
      <c r="A36" s="71" t="s">
        <v>75</v>
      </c>
      <c r="B36" s="97" t="s">
        <v>76</v>
      </c>
      <c r="C36" s="97"/>
      <c r="D36" s="97"/>
      <c r="E36" s="97"/>
      <c r="F36" s="97"/>
      <c r="G36" s="97"/>
      <c r="H36" s="97"/>
      <c r="I36" s="98"/>
    </row>
    <row r="37" spans="1:9" ht="15" customHeight="1" x14ac:dyDescent="0.2">
      <c r="A37" s="71"/>
      <c r="B37" s="97"/>
      <c r="C37" s="97"/>
      <c r="D37" s="97"/>
      <c r="E37" s="97"/>
      <c r="F37" s="97"/>
      <c r="G37" s="97"/>
      <c r="H37" s="97"/>
      <c r="I37" s="98"/>
    </row>
    <row r="38" spans="1:9" ht="15" customHeight="1" x14ac:dyDescent="0.2">
      <c r="A38" s="70" t="s">
        <v>29</v>
      </c>
      <c r="B38" s="97"/>
      <c r="C38" s="97"/>
      <c r="D38" s="97"/>
      <c r="E38" s="97"/>
      <c r="F38" s="97"/>
      <c r="G38" s="97"/>
      <c r="H38" s="97"/>
      <c r="I38" s="98"/>
    </row>
    <row r="39" spans="1:9" s="72" customFormat="1" ht="112.5" customHeight="1" x14ac:dyDescent="0.2">
      <c r="A39" s="70" t="s">
        <v>30</v>
      </c>
      <c r="B39" s="97" t="s">
        <v>77</v>
      </c>
      <c r="C39" s="97"/>
      <c r="D39" s="97"/>
      <c r="E39" s="97"/>
      <c r="F39" s="97"/>
      <c r="G39" s="97"/>
      <c r="H39" s="97"/>
      <c r="I39" s="98"/>
    </row>
    <row r="40" spans="1:9" s="72" customFormat="1" ht="33.75" customHeight="1" x14ac:dyDescent="0.2">
      <c r="A40" s="70" t="s">
        <v>31</v>
      </c>
      <c r="B40" s="97" t="s">
        <v>78</v>
      </c>
      <c r="C40" s="97"/>
      <c r="D40" s="97"/>
      <c r="E40" s="97"/>
      <c r="F40" s="97"/>
      <c r="G40" s="97"/>
      <c r="H40" s="97"/>
      <c r="I40" s="98"/>
    </row>
    <row r="41" spans="1:9" ht="17.25" customHeight="1" x14ac:dyDescent="0.2">
      <c r="A41" s="70" t="s">
        <v>32</v>
      </c>
      <c r="B41" s="97" t="s">
        <v>79</v>
      </c>
      <c r="C41" s="97"/>
      <c r="D41" s="97"/>
      <c r="E41" s="97"/>
      <c r="F41" s="97"/>
      <c r="G41" s="97"/>
      <c r="H41" s="97"/>
      <c r="I41" s="98"/>
    </row>
    <row r="42" spans="1:9" ht="18.75" customHeight="1" x14ac:dyDescent="0.2">
      <c r="A42" s="70" t="s">
        <v>33</v>
      </c>
      <c r="B42" s="97" t="s">
        <v>80</v>
      </c>
      <c r="C42" s="97"/>
      <c r="D42" s="97"/>
      <c r="E42" s="97"/>
      <c r="F42" s="97"/>
      <c r="G42" s="97"/>
      <c r="H42" s="97"/>
      <c r="I42" s="98"/>
    </row>
    <row r="43" spans="1:9" ht="32.25" customHeight="1" x14ac:dyDescent="0.2">
      <c r="A43" s="70" t="s">
        <v>34</v>
      </c>
      <c r="B43" s="97" t="s">
        <v>81</v>
      </c>
      <c r="C43" s="97"/>
      <c r="D43" s="97"/>
      <c r="E43" s="97"/>
      <c r="F43" s="97"/>
      <c r="G43" s="97"/>
      <c r="H43" s="97"/>
      <c r="I43" s="98"/>
    </row>
    <row r="44" spans="1:9" ht="18.75" customHeight="1" x14ac:dyDescent="0.2">
      <c r="A44" s="70" t="s">
        <v>35</v>
      </c>
      <c r="B44" s="97" t="s">
        <v>82</v>
      </c>
      <c r="C44" s="97"/>
      <c r="D44" s="97"/>
      <c r="E44" s="97"/>
      <c r="F44" s="97"/>
      <c r="G44" s="97"/>
      <c r="H44" s="97"/>
      <c r="I44" s="98"/>
    </row>
    <row r="45" spans="1:9" ht="16.5" customHeight="1" x14ac:dyDescent="0.2">
      <c r="A45" s="70" t="s">
        <v>36</v>
      </c>
      <c r="B45" s="95" t="s">
        <v>83</v>
      </c>
      <c r="C45" s="95"/>
      <c r="D45" s="95"/>
      <c r="E45" s="95"/>
      <c r="F45" s="95"/>
      <c r="G45" s="95"/>
      <c r="H45" s="95"/>
      <c r="I45" s="96"/>
    </row>
    <row r="46" spans="1:9" ht="17.25" customHeight="1" x14ac:dyDescent="0.2">
      <c r="A46" s="70" t="s">
        <v>37</v>
      </c>
      <c r="B46" s="97" t="s">
        <v>84</v>
      </c>
      <c r="C46" s="97"/>
      <c r="D46" s="97"/>
      <c r="E46" s="97"/>
      <c r="F46" s="97"/>
      <c r="G46" s="97"/>
      <c r="H46" s="97"/>
      <c r="I46" s="98"/>
    </row>
    <row r="47" spans="1:9" ht="16.5" customHeight="1" x14ac:dyDescent="0.2">
      <c r="A47" s="71" t="s">
        <v>38</v>
      </c>
      <c r="B47" s="97" t="s">
        <v>85</v>
      </c>
      <c r="C47" s="97"/>
      <c r="D47" s="97"/>
      <c r="E47" s="97"/>
      <c r="F47" s="97"/>
      <c r="G47" s="97"/>
      <c r="H47" s="97"/>
      <c r="I47" s="98"/>
    </row>
    <row r="48" spans="1:9" ht="16.5" customHeight="1" x14ac:dyDescent="0.2">
      <c r="A48" s="70" t="s">
        <v>39</v>
      </c>
      <c r="B48" s="97" t="s">
        <v>86</v>
      </c>
      <c r="C48" s="97"/>
      <c r="D48" s="97"/>
      <c r="E48" s="97"/>
      <c r="F48" s="97"/>
      <c r="G48" s="97"/>
      <c r="H48" s="97"/>
      <c r="I48" s="98"/>
    </row>
    <row r="49" spans="1:9" x14ac:dyDescent="0.2">
      <c r="A49" s="73"/>
      <c r="B49" s="101"/>
      <c r="C49" s="102"/>
      <c r="D49" s="102"/>
      <c r="E49" s="102"/>
      <c r="F49" s="102"/>
      <c r="G49" s="102"/>
      <c r="H49" s="102"/>
      <c r="I49" s="103"/>
    </row>
    <row r="50" spans="1:9" x14ac:dyDescent="0.2">
      <c r="A50" s="71" t="s">
        <v>90</v>
      </c>
      <c r="B50" s="101"/>
      <c r="C50" s="102"/>
      <c r="D50" s="102"/>
      <c r="E50" s="102"/>
      <c r="F50" s="102"/>
      <c r="G50" s="102"/>
      <c r="H50" s="102"/>
      <c r="I50" s="103"/>
    </row>
    <row r="51" spans="1:9" ht="25.5" customHeight="1" x14ac:dyDescent="0.2">
      <c r="A51" s="71" t="s">
        <v>40</v>
      </c>
      <c r="B51" s="97" t="s">
        <v>109</v>
      </c>
      <c r="C51" s="97"/>
      <c r="D51" s="97"/>
      <c r="E51" s="97"/>
      <c r="F51" s="97"/>
      <c r="G51" s="97"/>
      <c r="H51" s="97"/>
      <c r="I51" s="98"/>
    </row>
    <row r="52" spans="1:9" ht="19.5" customHeight="1" x14ac:dyDescent="0.2">
      <c r="A52" s="70" t="s">
        <v>68</v>
      </c>
      <c r="B52" s="95" t="s">
        <v>69</v>
      </c>
      <c r="C52" s="95"/>
      <c r="D52" s="95"/>
      <c r="E52" s="95"/>
      <c r="F52" s="95"/>
      <c r="G52" s="95"/>
      <c r="H52" s="95"/>
      <c r="I52" s="96"/>
    </row>
    <row r="53" spans="1:9" s="80" customFormat="1" ht="40.5" customHeight="1" x14ac:dyDescent="0.2">
      <c r="A53" s="74" t="s">
        <v>91</v>
      </c>
      <c r="B53" s="104" t="s">
        <v>97</v>
      </c>
      <c r="C53" s="105"/>
      <c r="D53" s="105"/>
      <c r="E53" s="105"/>
      <c r="F53" s="105"/>
      <c r="G53" s="105"/>
      <c r="H53" s="105"/>
      <c r="I53" s="106"/>
    </row>
    <row r="54" spans="1:9" ht="18" customHeight="1" x14ac:dyDescent="0.2">
      <c r="A54" s="74" t="s">
        <v>92</v>
      </c>
      <c r="B54" s="85" t="s">
        <v>98</v>
      </c>
      <c r="C54" s="86"/>
      <c r="D54" s="86"/>
      <c r="E54" s="86"/>
      <c r="F54" s="86"/>
      <c r="G54" s="86"/>
      <c r="H54" s="86"/>
      <c r="I54" s="87"/>
    </row>
    <row r="55" spans="1:9" ht="18" customHeight="1" x14ac:dyDescent="0.2">
      <c r="A55" s="74" t="s">
        <v>93</v>
      </c>
      <c r="B55" s="85" t="s">
        <v>99</v>
      </c>
      <c r="C55" s="86"/>
      <c r="D55" s="86"/>
      <c r="E55" s="86"/>
      <c r="F55" s="86"/>
      <c r="G55" s="86"/>
      <c r="H55" s="86"/>
      <c r="I55" s="87"/>
    </row>
    <row r="56" spans="1:9" ht="33" customHeight="1" x14ac:dyDescent="0.2">
      <c r="A56" s="74" t="s">
        <v>94</v>
      </c>
      <c r="B56" s="85" t="s">
        <v>100</v>
      </c>
      <c r="C56" s="86"/>
      <c r="D56" s="86"/>
      <c r="E56" s="86"/>
      <c r="F56" s="86"/>
      <c r="G56" s="86"/>
      <c r="H56" s="86"/>
      <c r="I56" s="87"/>
    </row>
    <row r="57" spans="1:9" ht="33" customHeight="1" x14ac:dyDescent="0.2">
      <c r="A57" s="74" t="s">
        <v>95</v>
      </c>
      <c r="B57" s="85" t="s">
        <v>101</v>
      </c>
      <c r="C57" s="86"/>
      <c r="D57" s="86"/>
      <c r="E57" s="86"/>
      <c r="F57" s="86"/>
      <c r="G57" s="86"/>
      <c r="H57" s="86"/>
      <c r="I57" s="87"/>
    </row>
    <row r="58" spans="1:9" ht="29.25" customHeight="1" x14ac:dyDescent="0.2">
      <c r="A58" s="74" t="s">
        <v>96</v>
      </c>
      <c r="B58" s="85" t="s">
        <v>102</v>
      </c>
      <c r="C58" s="86"/>
      <c r="D58" s="86"/>
      <c r="E58" s="86"/>
      <c r="F58" s="86"/>
      <c r="G58" s="86"/>
      <c r="H58" s="86"/>
      <c r="I58" s="87"/>
    </row>
    <row r="59" spans="1:9" ht="14.25" customHeight="1" x14ac:dyDescent="0.2">
      <c r="A59" s="70"/>
      <c r="B59" s="97"/>
      <c r="C59" s="97"/>
      <c r="D59" s="97"/>
      <c r="E59" s="97"/>
      <c r="F59" s="97"/>
      <c r="G59" s="97"/>
      <c r="H59" s="97"/>
      <c r="I59" s="98"/>
    </row>
    <row r="60" spans="1:9" ht="168" customHeight="1" x14ac:dyDescent="0.2">
      <c r="A60" s="70" t="s">
        <v>87</v>
      </c>
      <c r="B60" s="97" t="s">
        <v>120</v>
      </c>
      <c r="C60" s="97"/>
      <c r="D60" s="97"/>
      <c r="E60" s="97"/>
      <c r="F60" s="97"/>
      <c r="G60" s="97"/>
      <c r="H60" s="97"/>
      <c r="I60" s="98"/>
    </row>
    <row r="61" spans="1:9" ht="14.25" customHeight="1" x14ac:dyDescent="0.2">
      <c r="A61" s="75"/>
      <c r="B61" s="95"/>
      <c r="C61" s="95"/>
      <c r="D61" s="95"/>
      <c r="E61" s="95"/>
      <c r="F61" s="95"/>
      <c r="G61" s="95"/>
      <c r="H61" s="95"/>
      <c r="I61" s="96"/>
    </row>
    <row r="62" spans="1:9" ht="31.5" customHeight="1" x14ac:dyDescent="0.2">
      <c r="A62" s="71" t="s">
        <v>42</v>
      </c>
      <c r="B62" s="97" t="s">
        <v>88</v>
      </c>
      <c r="C62" s="97"/>
      <c r="D62" s="97"/>
      <c r="E62" s="97"/>
      <c r="F62" s="97"/>
      <c r="G62" s="97"/>
      <c r="H62" s="97"/>
      <c r="I62" s="98"/>
    </row>
    <row r="63" spans="1:9" ht="29.25" customHeight="1" thickBot="1" x14ac:dyDescent="0.25">
      <c r="A63" s="76" t="s">
        <v>43</v>
      </c>
      <c r="B63" s="99" t="s">
        <v>89</v>
      </c>
      <c r="C63" s="99"/>
      <c r="D63" s="99"/>
      <c r="E63" s="99"/>
      <c r="F63" s="99"/>
      <c r="G63" s="99"/>
      <c r="H63" s="99"/>
      <c r="I63" s="100"/>
    </row>
    <row r="64" spans="1:9" x14ac:dyDescent="0.2">
      <c r="A64" s="77"/>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Bunnfiskerier, kyst</vt:lpstr>
      <vt:lpstr>Bunnfiskerier, hav</vt:lpstr>
      <vt:lpstr>Merknader - metodiske endringer</vt:lpstr>
      <vt:lpstr>Definisjoner</vt:lpstr>
      <vt:lpstr>'Bunnfiskerier, hav'!Utskriftstitler</vt:lpstr>
      <vt:lpstr>'Bunnfiskerier,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toaas</dc:creator>
  <cp:lastModifiedBy>Ingvill Hægland Horvei</cp:lastModifiedBy>
  <cp:lastPrinted>2016-11-21T09:05:36Z</cp:lastPrinted>
  <dcterms:created xsi:type="dcterms:W3CDTF">2011-01-24T12:26:20Z</dcterms:created>
  <dcterms:modified xsi:type="dcterms:W3CDTF">2024-11-28T09:37:16Z</dcterms:modified>
</cp:coreProperties>
</file>