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3020" tabRatio="413"/>
  </bookViews>
  <sheets>
    <sheet name="UKE_14_2016" sheetId="1" r:id="rId1"/>
  </sheets>
  <definedNames>
    <definedName name="Z_14D440E4_F18A_4F78_9989_38C1B133222D_.wvu.Cols" localSheetId="0" hidden="1">UKE_14_2016!#REF!</definedName>
    <definedName name="Z_14D440E4_F18A_4F78_9989_38C1B133222D_.wvu.PrintArea" localSheetId="0" hidden="1">UKE_14_2016!$B$1:$M$213</definedName>
    <definedName name="Z_14D440E4_F18A_4F78_9989_38C1B133222D_.wvu.Rows" localSheetId="0" hidden="1">UKE_14_2016!$325:$1048576,UKE_14_2016!$214:$324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G33" i="1"/>
  <c r="E210" i="1" l="1"/>
  <c r="F130" i="1" l="1"/>
  <c r="E130" i="1"/>
  <c r="J32" i="1"/>
  <c r="E125" i="1" l="1"/>
  <c r="H60" i="1" l="1"/>
  <c r="H40" i="1" l="1"/>
  <c r="H99" i="1"/>
  <c r="H98" i="1"/>
  <c r="H97" i="1"/>
  <c r="H96" i="1"/>
  <c r="H95" i="1"/>
  <c r="H94" i="1"/>
  <c r="H93" i="1"/>
  <c r="H92" i="1"/>
  <c r="H91" i="1"/>
  <c r="H90" i="1"/>
  <c r="H87" i="1"/>
  <c r="H86" i="1"/>
  <c r="I39" i="1"/>
  <c r="I38" i="1"/>
  <c r="I37" i="1"/>
  <c r="I36" i="1"/>
  <c r="I35" i="1"/>
  <c r="I33" i="1"/>
  <c r="I31" i="1"/>
  <c r="I29" i="1"/>
  <c r="I28" i="1"/>
  <c r="I27" i="1"/>
  <c r="I26" i="1"/>
  <c r="I23" i="1"/>
  <c r="I22" i="1"/>
  <c r="I21" i="1" l="1"/>
  <c r="H89" i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G25" i="1" l="1"/>
  <c r="G30" i="1"/>
  <c r="I30" i="1" s="1"/>
  <c r="I25" i="1" s="1"/>
  <c r="G34" i="1" l="1"/>
  <c r="I34" i="1" s="1"/>
  <c r="I32" i="1" s="1"/>
  <c r="I24" i="1" s="1"/>
  <c r="I40" i="1" s="1"/>
  <c r="G32" i="1"/>
  <c r="F32" i="1"/>
  <c r="F25" i="1"/>
  <c r="F84" i="1" l="1"/>
  <c r="F88" i="1" l="1"/>
  <c r="G88" i="1"/>
  <c r="G157" i="1" l="1"/>
  <c r="F24" i="1" l="1"/>
  <c r="H130" i="1" l="1"/>
  <c r="F21" i="1" l="1"/>
  <c r="F40" i="1" s="1"/>
  <c r="H210" i="1" l="1"/>
  <c r="F210" i="1" l="1"/>
  <c r="E185" i="1"/>
  <c r="F185" i="1"/>
  <c r="H185" i="1" l="1"/>
  <c r="H66" i="1" l="1"/>
  <c r="G137" i="1" l="1"/>
  <c r="F60" i="1"/>
  <c r="F66" i="1" l="1"/>
  <c r="G60" i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H18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J25" i="1"/>
  <c r="G24" i="1"/>
  <c r="J21" i="1"/>
  <c r="G21" i="1"/>
  <c r="D21" i="1"/>
  <c r="D14" i="1"/>
  <c r="G40" i="1" l="1"/>
  <c r="G177" i="1"/>
  <c r="G188" i="1" s="1"/>
  <c r="D124" i="1"/>
  <c r="D138" i="1" s="1"/>
  <c r="D100" i="1"/>
  <c r="G160" i="1"/>
  <c r="D24" i="1"/>
  <c r="D40" i="1" s="1"/>
  <c r="I100" i="1"/>
  <c r="G119" i="1"/>
  <c r="J24" i="1"/>
  <c r="J40" i="1" s="1"/>
  <c r="G125" i="1"/>
  <c r="F124" i="1"/>
  <c r="F138" i="1" s="1"/>
  <c r="H138" i="1"/>
  <c r="G124" i="1" l="1"/>
  <c r="G138" i="1" s="1"/>
  <c r="E124" i="1" l="1"/>
  <c r="E138" i="1" s="1"/>
</calcChain>
</file>

<file path=xl/sharedStrings.xml><?xml version="1.0" encoding="utf-8"?>
<sst xmlns="http://schemas.openxmlformats.org/spreadsheetml/2006/main" count="227" uniqueCount="111">
  <si>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</si>
  <si>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</si>
  <si>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</si>
  <si>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</si>
  <si>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</si>
  <si>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</si>
  <si>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</si>
  <si>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</si>
  <si>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</si>
  <si>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</si>
  <si>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</si>
  <si>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</si>
  <si>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</si>
  <si>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</si>
  <si>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</si>
  <si>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</si>
  <si>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</si>
  <si>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</si>
  <si>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</si>
  <si>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</si>
  <si>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</si>
  <si>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</si>
  <si>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</si>
  <si>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</si>
  <si>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</si>
  <si>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</si>
  <si>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</si>
  <si>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</si>
  <si>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</si>
  <si>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</si>
  <si>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</si>
  <si>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</si>
  <si>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</si>
  <si>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</si>
  <si>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</si>
  <si>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</si>
  <si>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</si>
  <si>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</si>
  <si>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</si>
  <si>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</si>
  <si>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</si>
  <si>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</si>
  <si>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</si>
  <si>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</si>
  <si>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</si>
  <si>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</si>
  <si>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</si>
  <si>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</si>
  <si>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</si>
  <si>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</si>
  <si>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</si>
  <si>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</si>
  <si>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</si>
  <si>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</si>
  <si>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</si>
  <si>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</si>
  <si>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</si>
  <si>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</si>
  <si>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</si>
  <si>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</si>
  <si>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</si>
  <si>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</si>
  <si>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</si>
  <si>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</si>
  <si>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</si>
  <si>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</si>
  <si>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</si>
  <si>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</si>
  <si>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</si>
  <si>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</si>
  <si>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</si>
  <si>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</si>
  <si>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</si>
  <si>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</si>
  <si>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</si>
  <si>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</si>
  <si>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</si>
  <si>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</si>
  <si>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</si>
  <si>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</si>
  <si>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</si>
  <si>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</si>
  <si>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</si>
  <si>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</si>
  <si>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</si>
  <si>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</si>
  <si>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</si>
  <si>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</si>
  <si>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</si>
  <si>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10 000 tonn av forventet ubenyttet tredjelandskvantum er overført til norsk kvote. Norsk kvote blir da 411 240 tonn. </t>
    </r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</si>
  <si>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</si>
  <si>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</si>
  <si>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</si>
  <si>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</si>
  <si>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</si>
  <si>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</si>
  <si>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</si>
  <si>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</si>
  <si>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</si>
  <si>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</si>
  <si>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</si>
  <si>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</t>
    </r>
  </si>
  <si>
    <t>Bifangstordning lukket kystgruppe</t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</si>
  <si>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</si>
  <si>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starter 2.5.2016</t>
    </r>
  </si>
  <si>
    <t>LANDET KVANTUM UKE 14</t>
  </si>
  <si>
    <t>LANDET KVANTUM T.O.M UKE 14</t>
  </si>
  <si>
    <t>LANDET KVANTUM T.O.M. UKE 14 2015</t>
  </si>
  <si>
    <r>
      <t xml:space="preserve">3 </t>
    </r>
    <r>
      <rPr>
        <sz val="9"/>
        <color theme="1"/>
        <rFont val="Calibri"/>
        <family val="2"/>
      </rPr>
      <t>Registrert rekreasjonsfiske utgjør 771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</si>
  <si>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30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</si>
  <si>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172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</si>
</sst>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3" fontId="8" fillId="4" borderId="66" xfId="0" applyNumberFormat="1" applyFont="1" applyFill="1" applyBorder="1" applyAlignment="1">
      <alignment vertical="center" wrapText="1"/>
    </xf>
    <xf numFmtId="0" fontId="24" fillId="4" borderId="67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3" fontId="23" fillId="0" borderId="51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2" fillId="0" borderId="71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vertical="center" wrapText="1"/>
    </xf>
    <xf numFmtId="0" fontId="23" fillId="0" borderId="35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0" fontId="23" fillId="0" borderId="58" xfId="0" applyFont="1" applyFill="1" applyBorder="1" applyAlignment="1">
      <alignment vertical="center" wrapText="1"/>
    </xf>
    <xf numFmtId="0" fontId="0" fillId="0" borderId="38" xfId="0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5" xfId="0" applyFill="1" applyBorder="1" applyAlignment="1">
      <alignment vertical="center"/>
    </xf>
    <xf numFmtId="3" fontId="0" fillId="0" borderId="41" xfId="0" applyNumberFormat="1" applyFont="1" applyFill="1" applyBorder="1" applyAlignment="1">
      <alignment horizontal="right" vertical="center" indent="1"/>
    </xf>
    <xf numFmtId="0" fontId="0" fillId="0" borderId="3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41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6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23" fillId="0" borderId="78" xfId="0" applyNumberFormat="1" applyFont="1" applyFill="1" applyBorder="1" applyAlignment="1">
      <alignment vertical="center" wrapText="1"/>
    </xf>
    <xf numFmtId="0" fontId="0" fillId="0" borderId="37" xfId="0" applyFont="1" applyBorder="1" applyAlignment="1">
      <alignment vertical="center"/>
    </xf>
    <xf numFmtId="3" fontId="23" fillId="0" borderId="62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9" xfId="0" applyNumberFormat="1" applyFont="1" applyFill="1" applyBorder="1" applyAlignment="1">
      <alignment vertical="center" wrapText="1"/>
    </xf>
    <xf numFmtId="3" fontId="23" fillId="0" borderId="63" xfId="0" applyNumberFormat="1" applyFont="1" applyFill="1" applyBorder="1" applyAlignment="1">
      <alignment vertical="center" wrapText="1"/>
    </xf>
    <xf numFmtId="3" fontId="22" fillId="0" borderId="31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55" fillId="0" borderId="64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55" fillId="0" borderId="73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8" fillId="0" borderId="81" xfId="0" applyNumberFormat="1" applyFont="1" applyFill="1" applyBorder="1" applyAlignment="1">
      <alignment vertical="center" wrapText="1"/>
    </xf>
    <xf numFmtId="3" fontId="8" fillId="0" borderId="57" xfId="0" applyNumberFormat="1" applyFont="1" applyFill="1" applyBorder="1" applyAlignment="1">
      <alignment vertical="center" wrapText="1"/>
    </xf>
    <xf numFmtId="3" fontId="8" fillId="0" borderId="80" xfId="0" applyNumberFormat="1" applyFont="1" applyFill="1" applyBorder="1" applyAlignment="1">
      <alignment vertical="center" wrapText="1"/>
    </xf>
    <xf numFmtId="3" fontId="22" fillId="0" borderId="72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22" fillId="0" borderId="76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62" xfId="0" applyNumberFormat="1" applyFont="1" applyFill="1" applyBorder="1" applyAlignment="1">
      <alignment vertical="center" wrapText="1"/>
    </xf>
    <xf numFmtId="3" fontId="43" fillId="0" borderId="63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1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74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4" customWidth="1"/>
    <col min="10" max="10" width="17.85546875" style="74" customWidth="1"/>
    <col min="11" max="11" width="1" style="5" customWidth="1"/>
    <col min="12" max="12" width="1.5703125" style="74" customWidth="1"/>
    <col min="13" max="13" width="1" style="74" hidden="1" customWidth="1"/>
    <col min="14" max="14" width="5.140625" hidden="1" customWidth="1"/>
    <col min="15" max="16" width="0" hidden="1" customWidth="1"/>
  </cols>
  <sheetData>
    <row r="1" spans="2:13" s="74" customFormat="1" ht="7.9" customHeight="1" thickBot="1" x14ac:dyDescent="0.3"/>
    <row r="2" spans="2:13" ht="31.5" customHeight="1" thickTop="1" thickBot="1" x14ac:dyDescent="0.3">
      <c r="B2" s="360" t="s">
        <v>87</v>
      </c>
      <c r="C2" s="361"/>
      <c r="D2" s="361"/>
      <c r="E2" s="361"/>
      <c r="F2" s="361"/>
      <c r="G2" s="361"/>
      <c r="H2" s="361"/>
      <c r="I2" s="361"/>
      <c r="J2" s="361"/>
      <c r="K2" s="362"/>
      <c r="L2" s="203"/>
      <c r="M2" s="203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5"/>
      <c r="K3" s="6"/>
      <c r="L3" s="125"/>
      <c r="M3" s="125"/>
    </row>
    <row r="4" spans="2:13" ht="14.85" customHeight="1" x14ac:dyDescent="0.25">
      <c r="B4" s="6"/>
      <c r="C4" s="6" t="s">
        <v>85</v>
      </c>
      <c r="D4" s="6"/>
      <c r="E4" s="6"/>
      <c r="F4" s="6"/>
      <c r="G4" s="6"/>
      <c r="H4" s="6"/>
      <c r="I4" s="6"/>
      <c r="J4" s="125"/>
      <c r="K4" s="6"/>
      <c r="L4" s="125"/>
      <c r="M4" s="125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5"/>
      <c r="K5" s="6"/>
      <c r="L5" s="125"/>
      <c r="M5" s="125"/>
    </row>
    <row r="6" spans="2:13" s="8" customFormat="1" ht="17.100000000000001" customHeight="1" thickBot="1" x14ac:dyDescent="0.3">
      <c r="B6" s="7"/>
      <c r="C6" s="66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63"/>
      <c r="C7" s="364"/>
      <c r="D7" s="364"/>
      <c r="E7" s="364"/>
      <c r="F7" s="364"/>
      <c r="G7" s="364"/>
      <c r="H7" s="364"/>
      <c r="I7" s="364"/>
      <c r="J7" s="364"/>
      <c r="K7" s="365"/>
      <c r="L7" s="220"/>
      <c r="M7" s="220"/>
    </row>
    <row r="8" spans="2:13" ht="12" customHeight="1" thickBot="1" x14ac:dyDescent="0.3">
      <c r="B8" s="126"/>
      <c r="C8" s="125"/>
      <c r="D8" s="125"/>
      <c r="E8" s="125"/>
      <c r="F8" s="125"/>
      <c r="G8" s="125"/>
      <c r="H8" s="125"/>
      <c r="I8" s="125"/>
      <c r="J8" s="125"/>
      <c r="K8" s="127"/>
      <c r="L8" s="125"/>
      <c r="M8" s="125"/>
    </row>
    <row r="9" spans="2:13" s="3" customFormat="1" ht="14.1" customHeight="1" thickBot="1" x14ac:dyDescent="0.3">
      <c r="B9" s="124"/>
      <c r="C9" s="366" t="s">
        <v>2</v>
      </c>
      <c r="D9" s="367"/>
      <c r="E9" s="366" t="s">
        <v>20</v>
      </c>
      <c r="F9" s="367"/>
      <c r="G9" s="366" t="s">
        <v>21</v>
      </c>
      <c r="H9" s="367"/>
      <c r="I9" s="164"/>
      <c r="J9" s="164"/>
      <c r="K9" s="122"/>
      <c r="L9" s="143"/>
      <c r="M9" s="143"/>
    </row>
    <row r="10" spans="2:13" ht="14.1" customHeight="1" x14ac:dyDescent="0.25">
      <c r="B10" s="126"/>
      <c r="C10" s="172"/>
      <c r="D10" s="172"/>
      <c r="E10" s="172" t="s">
        <v>5</v>
      </c>
      <c r="F10" s="273">
        <v>130856</v>
      </c>
      <c r="G10" s="173" t="s">
        <v>26</v>
      </c>
      <c r="H10" s="273">
        <v>34033</v>
      </c>
      <c r="I10" s="174"/>
      <c r="J10" s="174"/>
      <c r="K10" s="122"/>
      <c r="L10" s="143"/>
      <c r="M10" s="143"/>
    </row>
    <row r="11" spans="2:13" ht="15.75" customHeight="1" x14ac:dyDescent="0.25">
      <c r="B11" s="126"/>
      <c r="C11" s="173" t="s">
        <v>28</v>
      </c>
      <c r="D11" s="177">
        <v>401240</v>
      </c>
      <c r="E11" s="173" t="s">
        <v>6</v>
      </c>
      <c r="F11" s="177">
        <v>265677</v>
      </c>
      <c r="G11" s="173" t="s">
        <v>64</v>
      </c>
      <c r="H11" s="177">
        <v>189195</v>
      </c>
      <c r="I11" s="174"/>
      <c r="J11" s="174"/>
      <c r="K11" s="122"/>
      <c r="L11" s="143"/>
      <c r="M11" s="143"/>
    </row>
    <row r="12" spans="2:13" ht="14.25" customHeight="1" x14ac:dyDescent="0.25">
      <c r="B12" s="126"/>
      <c r="C12" s="173" t="s">
        <v>3</v>
      </c>
      <c r="D12" s="177">
        <v>389240</v>
      </c>
      <c r="E12" s="173" t="s">
        <v>82</v>
      </c>
      <c r="F12" s="177">
        <v>4000</v>
      </c>
      <c r="G12" s="173" t="s">
        <v>65</v>
      </c>
      <c r="H12" s="177">
        <v>23149</v>
      </c>
      <c r="I12" s="174"/>
      <c r="J12" s="174"/>
      <c r="K12" s="122"/>
      <c r="L12" s="143"/>
      <c r="M12" s="143"/>
    </row>
    <row r="13" spans="2:13" ht="15.75" customHeight="1" thickBot="1" x14ac:dyDescent="0.3">
      <c r="B13" s="126"/>
      <c r="C13" s="173" t="s">
        <v>29</v>
      </c>
      <c r="D13" s="177">
        <v>124520</v>
      </c>
      <c r="E13" s="266"/>
      <c r="F13" s="267"/>
      <c r="G13" s="175" t="s">
        <v>15</v>
      </c>
      <c r="H13" s="274">
        <v>19300</v>
      </c>
      <c r="I13" s="174"/>
      <c r="J13" s="174"/>
      <c r="K13" s="122"/>
      <c r="L13" s="143"/>
      <c r="M13" s="143"/>
    </row>
    <row r="14" spans="2:13" ht="14.1" customHeight="1" thickBot="1" x14ac:dyDescent="0.3">
      <c r="B14" s="126"/>
      <c r="C14" s="128" t="s">
        <v>4</v>
      </c>
      <c r="D14" s="178">
        <f>SUM(D11:D13)</f>
        <v>915000</v>
      </c>
      <c r="E14" s="128" t="s">
        <v>7</v>
      </c>
      <c r="F14" s="178">
        <f>SUM(F10:F13)</f>
        <v>400533</v>
      </c>
      <c r="G14" s="128" t="s">
        <v>6</v>
      </c>
      <c r="H14" s="178">
        <f>SUM(H10:H13)</f>
        <v>265677</v>
      </c>
      <c r="I14" s="174"/>
      <c r="J14" s="174"/>
      <c r="K14" s="127"/>
      <c r="L14" s="125"/>
      <c r="M14" s="125"/>
    </row>
    <row r="15" spans="2:13" s="16" customFormat="1" ht="15" customHeight="1" x14ac:dyDescent="0.25">
      <c r="B15" s="129"/>
      <c r="C15" s="176" t="s">
        <v>89</v>
      </c>
      <c r="D15" s="176"/>
      <c r="E15" s="176"/>
      <c r="F15" s="176"/>
      <c r="G15" s="176"/>
      <c r="H15" s="176"/>
      <c r="I15" s="176"/>
      <c r="J15" s="176"/>
      <c r="K15" s="131"/>
      <c r="L15" s="130"/>
      <c r="M15" s="130"/>
    </row>
    <row r="16" spans="2:13" s="16" customFormat="1" ht="12" customHeight="1" x14ac:dyDescent="0.25">
      <c r="B16" s="129"/>
      <c r="C16" s="176" t="s">
        <v>88</v>
      </c>
      <c r="D16" s="219"/>
      <c r="E16" s="219"/>
      <c r="F16" s="219"/>
      <c r="G16" s="219"/>
      <c r="H16" s="219"/>
      <c r="I16" s="219"/>
      <c r="J16" s="213"/>
      <c r="K16" s="131"/>
      <c r="L16" s="130"/>
      <c r="M16" s="130"/>
    </row>
    <row r="17" spans="1:13" ht="15" customHeight="1" thickBot="1" x14ac:dyDescent="0.3">
      <c r="B17" s="132"/>
      <c r="C17" s="265"/>
      <c r="D17" s="265"/>
      <c r="E17" s="265"/>
      <c r="F17" s="265"/>
      <c r="G17" s="265"/>
      <c r="H17" s="265"/>
      <c r="I17" s="265"/>
      <c r="J17" s="214"/>
      <c r="K17" s="134"/>
      <c r="L17" s="125"/>
      <c r="M17" s="125"/>
    </row>
    <row r="18" spans="1:13" ht="21.75" customHeight="1" x14ac:dyDescent="0.25">
      <c r="B18" s="368" t="s">
        <v>8</v>
      </c>
      <c r="C18" s="369"/>
      <c r="D18" s="369"/>
      <c r="E18" s="369"/>
      <c r="F18" s="369"/>
      <c r="G18" s="369"/>
      <c r="H18" s="369"/>
      <c r="I18" s="369"/>
      <c r="J18" s="369"/>
      <c r="K18" s="370"/>
      <c r="L18" s="220"/>
      <c r="M18" s="220"/>
    </row>
    <row r="19" spans="1:13" ht="12" customHeight="1" thickBot="1" x14ac:dyDescent="0.3">
      <c r="B19" s="126"/>
      <c r="C19" s="268"/>
      <c r="D19" s="125"/>
      <c r="E19" s="125"/>
      <c r="F19" s="125"/>
      <c r="G19" s="125"/>
      <c r="H19" s="125"/>
      <c r="I19" s="125"/>
      <c r="J19" s="125"/>
      <c r="K19" s="127"/>
      <c r="L19" s="125"/>
      <c r="M19" s="125"/>
    </row>
    <row r="20" spans="1:13" ht="48" customHeight="1" thickBot="1" x14ac:dyDescent="0.3">
      <c r="A20" s="3"/>
      <c r="B20" s="124"/>
      <c r="C20" s="192" t="s">
        <v>19</v>
      </c>
      <c r="D20" s="210" t="s">
        <v>20</v>
      </c>
      <c r="E20" s="272" t="s">
        <v>99</v>
      </c>
      <c r="F20" s="208" t="s">
        <v>105</v>
      </c>
      <c r="G20" s="208" t="s">
        <v>106</v>
      </c>
      <c r="H20" s="208" t="s">
        <v>100</v>
      </c>
      <c r="I20" s="208" t="s">
        <v>75</v>
      </c>
      <c r="J20" s="209" t="s">
        <v>107</v>
      </c>
      <c r="K20" s="123"/>
      <c r="L20" s="4"/>
      <c r="M20" s="4"/>
    </row>
    <row r="21" spans="1:13" ht="14.1" customHeight="1" x14ac:dyDescent="0.25">
      <c r="B21" s="126"/>
      <c r="C21" s="181" t="s">
        <v>16</v>
      </c>
      <c r="D21" s="254">
        <f>D23+D22</f>
        <v>130856</v>
      </c>
      <c r="E21" s="252">
        <f>E23+E22</f>
        <v>131808</v>
      </c>
      <c r="F21" s="252">
        <f>F23+F22</f>
        <v>1557.711</v>
      </c>
      <c r="G21" s="252">
        <f>G22+G23</f>
        <v>34554.453300000001</v>
      </c>
      <c r="H21" s="252"/>
      <c r="I21" s="252">
        <f>I23+I22</f>
        <v>97253.546699999992</v>
      </c>
      <c r="J21" s="259">
        <f>J23+J22</f>
        <v>27414.934399999998</v>
      </c>
      <c r="K21" s="135"/>
      <c r="L21" s="164"/>
      <c r="M21" s="164"/>
    </row>
    <row r="22" spans="1:13" ht="14.1" customHeight="1" x14ac:dyDescent="0.25">
      <c r="B22" s="126"/>
      <c r="C22" s="182" t="s">
        <v>12</v>
      </c>
      <c r="D22" s="275">
        <v>130106</v>
      </c>
      <c r="E22" s="256">
        <v>131058</v>
      </c>
      <c r="F22" s="256">
        <v>1373.307</v>
      </c>
      <c r="G22" s="256">
        <v>33911.506800000003</v>
      </c>
      <c r="H22" s="256"/>
      <c r="I22" s="256">
        <f>E22-G22</f>
        <v>97146.493199999997</v>
      </c>
      <c r="J22" s="260">
        <v>27034.954399999999</v>
      </c>
      <c r="K22" s="135"/>
      <c r="L22" s="164"/>
      <c r="M22" s="164"/>
    </row>
    <row r="23" spans="1:13" ht="14.1" customHeight="1" thickBot="1" x14ac:dyDescent="0.3">
      <c r="B23" s="126"/>
      <c r="C23" s="183" t="s">
        <v>11</v>
      </c>
      <c r="D23" s="276">
        <v>750</v>
      </c>
      <c r="E23" s="257">
        <v>750</v>
      </c>
      <c r="F23" s="257">
        <v>184.404</v>
      </c>
      <c r="G23" s="257">
        <v>642.94650000000001</v>
      </c>
      <c r="H23" s="257"/>
      <c r="I23" s="257">
        <f>E23-G23</f>
        <v>107.05349999999999</v>
      </c>
      <c r="J23" s="261">
        <v>379.98</v>
      </c>
      <c r="K23" s="135"/>
      <c r="L23" s="164"/>
      <c r="M23" s="164"/>
    </row>
    <row r="24" spans="1:13" ht="14.1" customHeight="1" x14ac:dyDescent="0.25">
      <c r="B24" s="126"/>
      <c r="C24" s="181" t="s">
        <v>17</v>
      </c>
      <c r="D24" s="254">
        <f>D32+D31+D25</f>
        <v>265677</v>
      </c>
      <c r="E24" s="252">
        <f>E32+E31+E25</f>
        <v>259104</v>
      </c>
      <c r="F24" s="252">
        <f>F32+F31+F25</f>
        <v>13477.864</v>
      </c>
      <c r="G24" s="252">
        <f>G25+G31+G32</f>
        <v>185779.49690000003</v>
      </c>
      <c r="H24" s="252"/>
      <c r="I24" s="252">
        <f>I25+I31+I32</f>
        <v>73324.503100000002</v>
      </c>
      <c r="J24" s="259">
        <f>J25+J31+J32</f>
        <v>180458.01334999999</v>
      </c>
      <c r="K24" s="135"/>
      <c r="L24" s="164"/>
      <c r="M24" s="164"/>
    </row>
    <row r="25" spans="1:13" ht="15" customHeight="1" x14ac:dyDescent="0.25">
      <c r="A25" s="21"/>
      <c r="B25" s="136"/>
      <c r="C25" s="184" t="s">
        <v>66</v>
      </c>
      <c r="D25" s="255">
        <f>D26+D27+D28+D29+D30</f>
        <v>206395</v>
      </c>
      <c r="E25" s="253">
        <f>E26+E27+E28+E29+E30</f>
        <v>200195</v>
      </c>
      <c r="F25" s="253">
        <f>F26+F27+F28+F29</f>
        <v>9740.3616999999995</v>
      </c>
      <c r="G25" s="253">
        <f>G26+G27+G28+G29</f>
        <v>151715.69640000002</v>
      </c>
      <c r="H25" s="253"/>
      <c r="I25" s="253">
        <f>I26+I27+I28+I29+I30</f>
        <v>48479.303599999999</v>
      </c>
      <c r="J25" s="262">
        <f>J26+J27+J28+J29+J30</f>
        <v>152847.16905</v>
      </c>
      <c r="K25" s="135"/>
      <c r="L25" s="164"/>
      <c r="M25" s="164"/>
    </row>
    <row r="26" spans="1:13" ht="14.1" customHeight="1" x14ac:dyDescent="0.25">
      <c r="A26" s="22"/>
      <c r="B26" s="137"/>
      <c r="C26" s="185" t="s">
        <v>22</v>
      </c>
      <c r="D26" s="270">
        <v>52313</v>
      </c>
      <c r="E26" s="248">
        <v>46287</v>
      </c>
      <c r="F26" s="248">
        <v>3176.9573999999998</v>
      </c>
      <c r="G26" s="248">
        <v>42179.029699999999</v>
      </c>
      <c r="H26" s="248"/>
      <c r="I26" s="248">
        <f>E26-G26+H26</f>
        <v>4107.9703000000009</v>
      </c>
      <c r="J26" s="250">
        <v>48554.043100000003</v>
      </c>
      <c r="K26" s="135"/>
      <c r="L26" s="164"/>
      <c r="M26" s="164"/>
    </row>
    <row r="27" spans="1:13" ht="14.1" customHeight="1" x14ac:dyDescent="0.25">
      <c r="A27" s="22"/>
      <c r="B27" s="137"/>
      <c r="C27" s="185" t="s">
        <v>70</v>
      </c>
      <c r="D27" s="270">
        <v>50250</v>
      </c>
      <c r="E27" s="248">
        <v>49199</v>
      </c>
      <c r="F27" s="248">
        <v>1939.5851</v>
      </c>
      <c r="G27" s="248">
        <v>43071.736100000002</v>
      </c>
      <c r="H27" s="248"/>
      <c r="I27" s="248">
        <f>E27-G27+H27</f>
        <v>6127.2638999999981</v>
      </c>
      <c r="J27" s="250">
        <v>43252.828200000004</v>
      </c>
      <c r="K27" s="135"/>
      <c r="L27" s="164"/>
      <c r="M27" s="164"/>
    </row>
    <row r="28" spans="1:13" ht="14.1" customHeight="1" x14ac:dyDescent="0.25">
      <c r="A28" s="22"/>
      <c r="B28" s="137"/>
      <c r="C28" s="185" t="s">
        <v>71</v>
      </c>
      <c r="D28" s="270">
        <v>51915</v>
      </c>
      <c r="E28" s="248">
        <v>54568</v>
      </c>
      <c r="F28" s="248">
        <v>2399.8276999999998</v>
      </c>
      <c r="G28" s="248">
        <v>38215.395400000001</v>
      </c>
      <c r="H28" s="248"/>
      <c r="I28" s="248">
        <f>E28-G28+H28</f>
        <v>16352.604599999999</v>
      </c>
      <c r="J28" s="250">
        <v>37433.067150000003</v>
      </c>
      <c r="K28" s="135"/>
      <c r="L28" s="164"/>
      <c r="M28" s="164"/>
    </row>
    <row r="29" spans="1:13" ht="14.1" customHeight="1" x14ac:dyDescent="0.25">
      <c r="A29" s="22"/>
      <c r="B29" s="137"/>
      <c r="C29" s="185" t="s">
        <v>25</v>
      </c>
      <c r="D29" s="270">
        <v>34717</v>
      </c>
      <c r="E29" s="248">
        <v>34829</v>
      </c>
      <c r="F29" s="248">
        <v>2223.9915000000001</v>
      </c>
      <c r="G29" s="248">
        <v>28249.535199999998</v>
      </c>
      <c r="H29" s="248"/>
      <c r="I29" s="248">
        <f>E29-G29+H29</f>
        <v>6579.4648000000016</v>
      </c>
      <c r="J29" s="250">
        <v>23607.230599999999</v>
      </c>
      <c r="K29" s="135"/>
      <c r="L29" s="164"/>
      <c r="M29" s="164"/>
    </row>
    <row r="30" spans="1:13" ht="14.1" customHeight="1" x14ac:dyDescent="0.25">
      <c r="A30" s="22"/>
      <c r="B30" s="137"/>
      <c r="C30" s="185" t="s">
        <v>67</v>
      </c>
      <c r="D30" s="270">
        <v>17200</v>
      </c>
      <c r="E30" s="248">
        <v>15312</v>
      </c>
      <c r="F30" s="248"/>
      <c r="G30" s="248">
        <f>H26+H27+H28+H29</f>
        <v>0</v>
      </c>
      <c r="H30" s="248"/>
      <c r="I30" s="248">
        <f>E30-G30</f>
        <v>15312</v>
      </c>
      <c r="J30" s="250"/>
      <c r="K30" s="135"/>
      <c r="L30" s="164"/>
      <c r="M30" s="164"/>
    </row>
    <row r="31" spans="1:13" ht="14.1" customHeight="1" x14ac:dyDescent="0.25">
      <c r="A31" s="23"/>
      <c r="B31" s="136"/>
      <c r="C31" s="184" t="s">
        <v>18</v>
      </c>
      <c r="D31" s="255">
        <v>34033</v>
      </c>
      <c r="E31" s="253">
        <v>33876</v>
      </c>
      <c r="F31" s="253">
        <v>1070.5664999999999</v>
      </c>
      <c r="G31" s="253">
        <v>11167.582899999999</v>
      </c>
      <c r="H31" s="253"/>
      <c r="I31" s="253">
        <f>E31-G31</f>
        <v>22708.417099999999</v>
      </c>
      <c r="J31" s="262">
        <v>8236.6512999999995</v>
      </c>
      <c r="K31" s="135"/>
      <c r="L31" s="164"/>
      <c r="M31" s="164"/>
    </row>
    <row r="32" spans="1:13" ht="14.1" customHeight="1" x14ac:dyDescent="0.25">
      <c r="A32" s="23"/>
      <c r="B32" s="136"/>
      <c r="C32" s="184" t="s">
        <v>68</v>
      </c>
      <c r="D32" s="255">
        <f>D33+D34</f>
        <v>25249</v>
      </c>
      <c r="E32" s="253">
        <f>E33+E34</f>
        <v>25033</v>
      </c>
      <c r="F32" s="253">
        <f>F33</f>
        <v>2666.9358000000002</v>
      </c>
      <c r="G32" s="253">
        <f>G33</f>
        <v>22896.2176</v>
      </c>
      <c r="H32" s="253"/>
      <c r="I32" s="253">
        <f>I33+I34</f>
        <v>2136.7824000000001</v>
      </c>
      <c r="J32" s="262">
        <f>J33</f>
        <v>19374.192999999999</v>
      </c>
      <c r="K32" s="135"/>
      <c r="L32" s="164"/>
      <c r="M32" s="164"/>
    </row>
    <row r="33" spans="1:13" ht="14.1" customHeight="1" x14ac:dyDescent="0.25">
      <c r="A33" s="22"/>
      <c r="B33" s="137"/>
      <c r="C33" s="185" t="s">
        <v>10</v>
      </c>
      <c r="D33" s="270">
        <v>23149</v>
      </c>
      <c r="E33" s="248">
        <v>22933</v>
      </c>
      <c r="F33" s="248">
        <f>3045.9358-F37</f>
        <v>2666.9358000000002</v>
      </c>
      <c r="G33" s="248">
        <f>23506.2176-G37</f>
        <v>22896.2176</v>
      </c>
      <c r="H33" s="248"/>
      <c r="I33" s="248">
        <f>E33-G33+H33</f>
        <v>36.782400000000052</v>
      </c>
      <c r="J33" s="250">
        <v>19374.192999999999</v>
      </c>
      <c r="K33" s="135"/>
      <c r="L33" s="164"/>
      <c r="M33" s="164"/>
    </row>
    <row r="34" spans="1:13" ht="14.1" customHeight="1" thickBot="1" x14ac:dyDescent="0.3">
      <c r="A34" s="22"/>
      <c r="B34" s="137"/>
      <c r="C34" s="186" t="s">
        <v>69</v>
      </c>
      <c r="D34" s="271">
        <v>2100</v>
      </c>
      <c r="E34" s="258">
        <v>2100</v>
      </c>
      <c r="F34" s="258"/>
      <c r="G34" s="258">
        <f>H33</f>
        <v>0</v>
      </c>
      <c r="H34" s="258"/>
      <c r="I34" s="258">
        <f t="shared" ref="I34:I39" si="0">E34-G34</f>
        <v>2100</v>
      </c>
      <c r="J34" s="263"/>
      <c r="K34" s="135"/>
      <c r="L34" s="164"/>
      <c r="M34" s="164"/>
    </row>
    <row r="35" spans="1:13" ht="15.75" customHeight="1" thickBot="1" x14ac:dyDescent="0.3">
      <c r="B35" s="126"/>
      <c r="C35" s="187" t="s">
        <v>82</v>
      </c>
      <c r="D35" s="244">
        <v>4000</v>
      </c>
      <c r="E35" s="249">
        <v>4000</v>
      </c>
      <c r="F35" s="249">
        <v>18.159500000000001</v>
      </c>
      <c r="G35" s="249">
        <v>1047.7191</v>
      </c>
      <c r="H35" s="249"/>
      <c r="I35" s="249">
        <f t="shared" si="0"/>
        <v>2952.2808999999997</v>
      </c>
      <c r="J35" s="251">
        <v>1249.4999499999999</v>
      </c>
      <c r="K35" s="135"/>
      <c r="L35" s="164"/>
      <c r="M35" s="164"/>
    </row>
    <row r="36" spans="1:13" ht="14.1" customHeight="1" thickBot="1" x14ac:dyDescent="0.3">
      <c r="B36" s="126"/>
      <c r="C36" s="187" t="s">
        <v>13</v>
      </c>
      <c r="D36" s="244">
        <v>707</v>
      </c>
      <c r="E36" s="249">
        <v>707</v>
      </c>
      <c r="F36" s="249">
        <v>16.329799999999999</v>
      </c>
      <c r="G36" s="249">
        <v>324.92809999999997</v>
      </c>
      <c r="H36" s="249"/>
      <c r="I36" s="249">
        <f t="shared" si="0"/>
        <v>382.07190000000003</v>
      </c>
      <c r="J36" s="251">
        <v>224.55109999999999</v>
      </c>
      <c r="K36" s="135"/>
      <c r="L36" s="164"/>
      <c r="M36" s="164"/>
    </row>
    <row r="37" spans="1:13" ht="17.25" customHeight="1" thickBot="1" x14ac:dyDescent="0.3">
      <c r="B37" s="126"/>
      <c r="C37" s="187" t="s">
        <v>83</v>
      </c>
      <c r="D37" s="244">
        <v>3000</v>
      </c>
      <c r="E37" s="249">
        <v>3000</v>
      </c>
      <c r="F37" s="249">
        <v>379</v>
      </c>
      <c r="G37" s="249">
        <v>610</v>
      </c>
      <c r="H37" s="249"/>
      <c r="I37" s="249">
        <f t="shared" si="0"/>
        <v>2390</v>
      </c>
      <c r="J37" s="251"/>
      <c r="K37" s="135"/>
      <c r="L37" s="164"/>
      <c r="M37" s="164"/>
    </row>
    <row r="38" spans="1:13" ht="17.25" customHeight="1" thickBot="1" x14ac:dyDescent="0.3">
      <c r="B38" s="126"/>
      <c r="C38" s="187" t="s">
        <v>84</v>
      </c>
      <c r="D38" s="244">
        <v>7000</v>
      </c>
      <c r="E38" s="249">
        <v>7000</v>
      </c>
      <c r="F38" s="249">
        <v>189.18989999999999</v>
      </c>
      <c r="G38" s="249">
        <v>7000</v>
      </c>
      <c r="H38" s="249"/>
      <c r="I38" s="249">
        <f t="shared" si="0"/>
        <v>0</v>
      </c>
      <c r="J38" s="251">
        <v>7000</v>
      </c>
      <c r="K38" s="135"/>
      <c r="L38" s="164"/>
      <c r="M38" s="164"/>
    </row>
    <row r="39" spans="1:13" ht="14.1" customHeight="1" thickBot="1" x14ac:dyDescent="0.3">
      <c r="B39" s="126"/>
      <c r="C39" s="159" t="s">
        <v>14</v>
      </c>
      <c r="D39" s="244"/>
      <c r="E39" s="249"/>
      <c r="F39" s="249">
        <v>78.238400000000183</v>
      </c>
      <c r="G39" s="249">
        <v>284.29090000002179</v>
      </c>
      <c r="H39" s="249"/>
      <c r="I39" s="249">
        <f t="shared" si="0"/>
        <v>-284.29090000002179</v>
      </c>
      <c r="J39" s="251">
        <v>481.42670000004</v>
      </c>
      <c r="K39" s="135"/>
      <c r="L39" s="164"/>
      <c r="M39" s="164"/>
    </row>
    <row r="40" spans="1:13" ht="16.5" customHeight="1" thickBot="1" x14ac:dyDescent="0.3">
      <c r="B40" s="126"/>
      <c r="C40" s="193" t="s">
        <v>9</v>
      </c>
      <c r="D40" s="200">
        <f>D21+D24+D35+D36+D37+D38+D39</f>
        <v>411240</v>
      </c>
      <c r="E40" s="211">
        <f>E21+E24+E35+E36+E37+E38+E39</f>
        <v>405619</v>
      </c>
      <c r="F40" s="211">
        <f>F21+F24+F35+F36+F37+F38+F39</f>
        <v>15716.492599999998</v>
      </c>
      <c r="G40" s="211">
        <f>G21+G24+G35+G36+G37+G38+G39</f>
        <v>229600.88830000002</v>
      </c>
      <c r="H40" s="211">
        <f>H26+H27+H28+H29+H33</f>
        <v>0</v>
      </c>
      <c r="I40" s="211">
        <f>I21+I24+I35+I36+I37+I38+I39</f>
        <v>176018.11169999998</v>
      </c>
      <c r="J40" s="223">
        <f>J21+J24+J35+J36+J37+J38+J39</f>
        <v>216828.42550000004</v>
      </c>
      <c r="K40" s="135"/>
      <c r="L40" s="164"/>
      <c r="M40" s="164"/>
    </row>
    <row r="41" spans="1:13" ht="14.1" customHeight="1" x14ac:dyDescent="0.25">
      <c r="A41" s="16"/>
      <c r="B41" s="129"/>
      <c r="C41" s="130" t="s">
        <v>27</v>
      </c>
      <c r="D41" s="138"/>
      <c r="E41" s="138"/>
      <c r="F41" s="179"/>
      <c r="G41" s="179"/>
      <c r="H41" s="171"/>
      <c r="I41" s="171"/>
      <c r="J41" s="171"/>
      <c r="K41" s="131"/>
      <c r="L41" s="130"/>
      <c r="M41" s="130"/>
    </row>
    <row r="42" spans="1:13" s="16" customFormat="1" ht="14.1" customHeight="1" x14ac:dyDescent="0.25">
      <c r="B42" s="129"/>
      <c r="C42" s="139" t="s">
        <v>104</v>
      </c>
      <c r="D42" s="138"/>
      <c r="E42" s="138"/>
      <c r="F42" s="138"/>
      <c r="G42" s="138"/>
      <c r="H42" s="164"/>
      <c r="I42" s="164"/>
      <c r="J42" s="164"/>
      <c r="K42" s="131"/>
      <c r="L42" s="130"/>
      <c r="M42" s="130"/>
    </row>
    <row r="43" spans="1:13" s="16" customFormat="1" ht="14.1" customHeight="1" x14ac:dyDescent="0.25">
      <c r="B43" s="129"/>
      <c r="C43" s="217" t="s">
        <v>108</v>
      </c>
      <c r="D43" s="219"/>
      <c r="E43" s="219"/>
      <c r="F43" s="219"/>
      <c r="G43" s="138"/>
      <c r="H43" s="164"/>
      <c r="I43" s="125"/>
      <c r="J43" s="125"/>
      <c r="K43" s="131"/>
      <c r="L43" s="130"/>
      <c r="M43" s="130"/>
    </row>
    <row r="44" spans="1:13" s="16" customFormat="1" ht="10.5" customHeight="1" thickBot="1" x14ac:dyDescent="0.3">
      <c r="B44" s="140"/>
      <c r="D44" s="130"/>
      <c r="E44" s="141"/>
      <c r="F44" s="141"/>
      <c r="G44" s="141"/>
      <c r="H44" s="141"/>
      <c r="I44" s="141"/>
      <c r="J44" s="141"/>
      <c r="K44" s="142"/>
      <c r="L44" s="130"/>
      <c r="M44" s="130"/>
    </row>
    <row r="45" spans="1:13" ht="12" customHeight="1" thickTop="1" x14ac:dyDescent="0.25">
      <c r="B45" s="6"/>
      <c r="C45" s="232"/>
      <c r="D45" s="228"/>
      <c r="E45" s="6"/>
      <c r="F45" s="40"/>
      <c r="G45" s="6"/>
      <c r="H45" s="6"/>
      <c r="I45" s="6"/>
      <c r="J45" s="125"/>
      <c r="K45" s="6"/>
      <c r="L45" s="125"/>
      <c r="M45" s="125"/>
    </row>
    <row r="46" spans="1:13" ht="19.5" customHeight="1" thickBot="1" x14ac:dyDescent="0.3">
      <c r="B46" s="8"/>
      <c r="C46" s="67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63" t="s">
        <v>1</v>
      </c>
      <c r="C47" s="364"/>
      <c r="D47" s="364"/>
      <c r="E47" s="364"/>
      <c r="F47" s="364"/>
      <c r="G47" s="364"/>
      <c r="H47" s="364"/>
      <c r="I47" s="364"/>
      <c r="J47" s="364"/>
      <c r="K47" s="365"/>
      <c r="L47" s="220"/>
      <c r="M47" s="220"/>
    </row>
    <row r="48" spans="1:13" ht="12" customHeight="1" thickBot="1" x14ac:dyDescent="0.3">
      <c r="B48" s="126"/>
      <c r="C48" s="143"/>
      <c r="D48" s="144"/>
      <c r="E48" s="144"/>
      <c r="F48" s="144"/>
      <c r="G48" s="144"/>
      <c r="H48" s="125"/>
      <c r="I48" s="125"/>
      <c r="J48" s="125"/>
      <c r="K48" s="127"/>
      <c r="L48" s="125"/>
      <c r="M48" s="125"/>
    </row>
    <row r="49" spans="2:13" ht="14.1" customHeight="1" thickBot="1" x14ac:dyDescent="0.3">
      <c r="B49" s="126"/>
      <c r="C49" s="382" t="s">
        <v>2</v>
      </c>
      <c r="D49" s="383"/>
      <c r="E49" s="145"/>
      <c r="F49" s="145"/>
      <c r="G49" s="145"/>
      <c r="H49" s="125"/>
      <c r="I49" s="125"/>
      <c r="J49" s="125"/>
      <c r="K49" s="127"/>
      <c r="L49" s="125"/>
      <c r="M49" s="125"/>
    </row>
    <row r="50" spans="2:13" ht="14.1" customHeight="1" thickBot="1" x14ac:dyDescent="0.3">
      <c r="B50" s="126"/>
      <c r="C50" s="146" t="s">
        <v>31</v>
      </c>
      <c r="D50" s="277">
        <v>11205</v>
      </c>
      <c r="E50" s="145"/>
      <c r="F50" s="145"/>
      <c r="G50" s="145"/>
      <c r="H50" s="125"/>
      <c r="I50" s="125"/>
      <c r="J50" s="125"/>
      <c r="K50" s="127"/>
      <c r="L50" s="125"/>
      <c r="M50" s="125"/>
    </row>
    <row r="51" spans="2:13" ht="14.1" customHeight="1" thickBot="1" x14ac:dyDescent="0.3">
      <c r="B51" s="126"/>
      <c r="C51" s="146" t="s">
        <v>3</v>
      </c>
      <c r="D51" s="277">
        <v>9975</v>
      </c>
      <c r="E51" s="145"/>
      <c r="F51" s="145"/>
      <c r="G51" s="190"/>
      <c r="H51" s="125"/>
      <c r="I51" s="125"/>
      <c r="J51" s="125"/>
      <c r="K51" s="127"/>
      <c r="L51" s="125"/>
      <c r="M51" s="125"/>
    </row>
    <row r="52" spans="2:13" ht="14.1" customHeight="1" thickBot="1" x14ac:dyDescent="0.3">
      <c r="B52" s="126"/>
      <c r="C52" s="146" t="s">
        <v>32</v>
      </c>
      <c r="D52" s="277">
        <v>820</v>
      </c>
      <c r="E52" s="145"/>
      <c r="F52" s="145"/>
      <c r="G52" s="145"/>
      <c r="H52" s="125"/>
      <c r="I52" s="125"/>
      <c r="J52" s="125"/>
      <c r="K52" s="127"/>
      <c r="L52" s="125"/>
      <c r="M52" s="125"/>
    </row>
    <row r="53" spans="2:13" ht="14.1" customHeight="1" thickBot="1" x14ac:dyDescent="0.3">
      <c r="B53" s="126"/>
      <c r="C53" s="146" t="s">
        <v>35</v>
      </c>
      <c r="D53" s="277">
        <f>SUM(D50:D52)</f>
        <v>22000</v>
      </c>
      <c r="E53" s="145"/>
      <c r="F53" s="145"/>
      <c r="G53" s="145"/>
      <c r="H53" s="125"/>
      <c r="I53" s="125"/>
      <c r="J53" s="125"/>
      <c r="K53" s="127"/>
      <c r="L53" s="125"/>
      <c r="M53" s="125"/>
    </row>
    <row r="54" spans="2:13" ht="14.1" customHeight="1" thickBot="1" x14ac:dyDescent="0.3">
      <c r="B54" s="132"/>
      <c r="C54" s="147"/>
      <c r="D54" s="278"/>
      <c r="E54" s="148"/>
      <c r="F54" s="148"/>
      <c r="G54" s="148"/>
      <c r="H54" s="133"/>
      <c r="I54" s="133"/>
      <c r="J54" s="133"/>
      <c r="K54" s="134"/>
      <c r="L54" s="125"/>
      <c r="M54" s="125"/>
    </row>
    <row r="55" spans="2:13" ht="17.100000000000001" customHeight="1" thickBot="1" x14ac:dyDescent="0.3">
      <c r="B55" s="368" t="s">
        <v>8</v>
      </c>
      <c r="C55" s="369"/>
      <c r="D55" s="369"/>
      <c r="E55" s="369"/>
      <c r="F55" s="369"/>
      <c r="G55" s="369"/>
      <c r="H55" s="369"/>
      <c r="I55" s="369"/>
      <c r="J55" s="369"/>
      <c r="K55" s="370"/>
      <c r="L55" s="220"/>
      <c r="M55" s="220"/>
    </row>
    <row r="56" spans="2:13" s="3" customFormat="1" ht="63.75" thickBot="1" x14ac:dyDescent="0.3">
      <c r="B56" s="149"/>
      <c r="C56" s="192" t="s">
        <v>19</v>
      </c>
      <c r="D56" s="210" t="s">
        <v>20</v>
      </c>
      <c r="E56" s="208" t="str">
        <f>F20</f>
        <v>LANDET KVANTUM UKE 14</v>
      </c>
      <c r="F56" s="208" t="str">
        <f>G20</f>
        <v>LANDET KVANTUM T.O.M UKE 14</v>
      </c>
      <c r="G56" s="208" t="str">
        <f>I20</f>
        <v>RESTKVOTER</v>
      </c>
      <c r="H56" s="209" t="str">
        <f>J20</f>
        <v>LANDET KVANTUM T.O.M. UKE 14 2015</v>
      </c>
      <c r="I56" s="150"/>
      <c r="J56" s="150"/>
      <c r="K56" s="151"/>
      <c r="L56" s="150"/>
      <c r="M56" s="150"/>
    </row>
    <row r="57" spans="2:13" ht="14.1" customHeight="1" x14ac:dyDescent="0.25">
      <c r="B57" s="152"/>
      <c r="C57" s="155" t="s">
        <v>36</v>
      </c>
      <c r="D57" s="375"/>
      <c r="E57" s="350">
        <v>5.9169999999999998</v>
      </c>
      <c r="F57" s="350">
        <v>89.107399999999998</v>
      </c>
      <c r="G57" s="380"/>
      <c r="H57" s="350">
        <v>84.004499999999993</v>
      </c>
      <c r="I57" s="168"/>
      <c r="J57" s="168"/>
      <c r="K57" s="202"/>
      <c r="L57" s="112"/>
      <c r="M57" s="112"/>
    </row>
    <row r="58" spans="2:13" ht="14.1" customHeight="1" x14ac:dyDescent="0.25">
      <c r="B58" s="152"/>
      <c r="C58" s="153" t="s">
        <v>33</v>
      </c>
      <c r="D58" s="376"/>
      <c r="E58" s="349"/>
      <c r="F58" s="349">
        <v>149.41829999999999</v>
      </c>
      <c r="G58" s="380"/>
      <c r="H58" s="349">
        <v>249.6403</v>
      </c>
      <c r="I58" s="168"/>
      <c r="J58" s="168"/>
      <c r="K58" s="202"/>
      <c r="L58" s="112"/>
      <c r="M58" s="112"/>
    </row>
    <row r="59" spans="2:13" ht="14.1" customHeight="1" thickBot="1" x14ac:dyDescent="0.3">
      <c r="B59" s="152"/>
      <c r="C59" s="154" t="s">
        <v>103</v>
      </c>
      <c r="D59" s="377"/>
      <c r="E59" s="351">
        <v>7.7249999999999996</v>
      </c>
      <c r="F59" s="351">
        <v>20.414000000000001</v>
      </c>
      <c r="G59" s="381"/>
      <c r="H59" s="351">
        <v>37.293500000000002</v>
      </c>
      <c r="I59" s="168"/>
      <c r="J59" s="168"/>
      <c r="K59" s="202"/>
      <c r="L59" s="112"/>
      <c r="M59" s="112"/>
    </row>
    <row r="60" spans="2:13" s="101" customFormat="1" ht="15.6" customHeight="1" x14ac:dyDescent="0.25">
      <c r="B60" s="169"/>
      <c r="C60" s="155" t="s">
        <v>63</v>
      </c>
      <c r="D60" s="254">
        <v>6600</v>
      </c>
      <c r="E60" s="252">
        <f>SUM(E61:E63)</f>
        <v>0</v>
      </c>
      <c r="F60" s="252">
        <f>F61+F62+F63</f>
        <v>15.714499999999999</v>
      </c>
      <c r="G60" s="252">
        <f>D60-F60</f>
        <v>6584.2855</v>
      </c>
      <c r="H60" s="252">
        <f>H61+H62+H63</f>
        <v>10.153600000000001</v>
      </c>
      <c r="I60" s="170"/>
      <c r="J60" s="170"/>
      <c r="K60" s="202"/>
      <c r="L60" s="112"/>
      <c r="M60" s="112"/>
    </row>
    <row r="61" spans="2:13" s="22" customFormat="1" ht="14.1" customHeight="1" x14ac:dyDescent="0.25">
      <c r="B61" s="156"/>
      <c r="C61" s="157" t="s">
        <v>37</v>
      </c>
      <c r="D61" s="270"/>
      <c r="E61" s="248"/>
      <c r="F61" s="248">
        <v>2.0127999999999999</v>
      </c>
      <c r="G61" s="248"/>
      <c r="H61" s="248">
        <v>1.4604999999999999</v>
      </c>
      <c r="I61" s="158"/>
      <c r="J61" s="158"/>
      <c r="K61" s="202"/>
      <c r="L61" s="112"/>
      <c r="M61" s="112"/>
    </row>
    <row r="62" spans="2:13" s="22" customFormat="1" ht="14.1" customHeight="1" x14ac:dyDescent="0.25">
      <c r="B62" s="156"/>
      <c r="C62" s="157" t="s">
        <v>38</v>
      </c>
      <c r="D62" s="270"/>
      <c r="E62" s="248"/>
      <c r="F62" s="248">
        <v>4.6397000000000004</v>
      </c>
      <c r="G62" s="248"/>
      <c r="H62" s="248">
        <v>3.7059000000000002</v>
      </c>
      <c r="I62" s="189"/>
      <c r="J62" s="189"/>
      <c r="K62" s="202"/>
      <c r="L62" s="112"/>
      <c r="M62" s="112"/>
    </row>
    <row r="63" spans="2:13" s="22" customFormat="1" ht="14.1" customHeight="1" thickBot="1" x14ac:dyDescent="0.3">
      <c r="B63" s="156"/>
      <c r="C63" s="241" t="s">
        <v>39</v>
      </c>
      <c r="D63" s="271"/>
      <c r="E63" s="258">
        <v>0</v>
      </c>
      <c r="F63" s="258">
        <v>9.0619999999999994</v>
      </c>
      <c r="G63" s="258"/>
      <c r="H63" s="258">
        <v>4.9871999999999996</v>
      </c>
      <c r="I63" s="189"/>
      <c r="J63" s="189"/>
      <c r="K63" s="202"/>
      <c r="L63" s="112"/>
      <c r="M63" s="112"/>
    </row>
    <row r="64" spans="2:13" ht="14.1" customHeight="1" thickBot="1" x14ac:dyDescent="0.3">
      <c r="B64" s="126"/>
      <c r="C64" s="159" t="s">
        <v>40</v>
      </c>
      <c r="D64" s="244">
        <v>80</v>
      </c>
      <c r="E64" s="249"/>
      <c r="F64" s="249">
        <v>1</v>
      </c>
      <c r="G64" s="249">
        <f>D64-F64</f>
        <v>79</v>
      </c>
      <c r="H64" s="249">
        <v>4.4802</v>
      </c>
      <c r="I64" s="164"/>
      <c r="J64" s="164"/>
      <c r="K64" s="202"/>
      <c r="L64" s="112"/>
      <c r="M64" s="112"/>
    </row>
    <row r="65" spans="2:13" ht="14.1" customHeight="1" thickBot="1" x14ac:dyDescent="0.3">
      <c r="B65" s="126"/>
      <c r="C65" s="159" t="s">
        <v>14</v>
      </c>
      <c r="D65" s="242"/>
      <c r="E65" s="264"/>
      <c r="F65" s="264">
        <v>0.67250000000007049</v>
      </c>
      <c r="G65" s="264"/>
      <c r="H65" s="264">
        <v>0.66680000000002337</v>
      </c>
      <c r="I65" s="164"/>
      <c r="J65" s="164"/>
      <c r="K65" s="202"/>
      <c r="L65" s="112"/>
      <c r="M65" s="112"/>
    </row>
    <row r="66" spans="2:13" s="3" customFormat="1" ht="16.5" customHeight="1" thickBot="1" x14ac:dyDescent="0.3">
      <c r="B66" s="124"/>
      <c r="C66" s="193" t="s">
        <v>9</v>
      </c>
      <c r="D66" s="237">
        <v>11205</v>
      </c>
      <c r="E66" s="215">
        <f>E57+E58+E59+E60+E64+E65</f>
        <v>13.641999999999999</v>
      </c>
      <c r="F66" s="215">
        <f>F57+F58+F59+F60+F64+F65</f>
        <v>276.32670000000002</v>
      </c>
      <c r="G66" s="215">
        <f>D66-F66</f>
        <v>10928.6733</v>
      </c>
      <c r="H66" s="212">
        <f>H57+H58+H59+H60+H64+H65</f>
        <v>386.2389</v>
      </c>
      <c r="I66" s="180"/>
      <c r="J66" s="180"/>
      <c r="K66" s="202"/>
      <c r="L66" s="112"/>
      <c r="M66" s="112"/>
    </row>
    <row r="67" spans="2:13" s="3" customFormat="1" ht="19.149999999999999" customHeight="1" thickBot="1" x14ac:dyDescent="0.3">
      <c r="B67" s="165"/>
      <c r="C67" s="378"/>
      <c r="D67" s="378"/>
      <c r="E67" s="378"/>
      <c r="F67" s="238"/>
      <c r="G67" s="161"/>
      <c r="H67" s="188"/>
      <c r="I67" s="166"/>
      <c r="J67" s="166"/>
      <c r="K67" s="167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5"/>
      <c r="K68" s="6"/>
      <c r="L68" s="125"/>
      <c r="M68" s="125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5"/>
      <c r="K69" s="6"/>
      <c r="L69" s="125"/>
      <c r="M69" s="125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5"/>
      <c r="K70" s="6"/>
      <c r="L70" s="125"/>
      <c r="M70" s="125"/>
    </row>
    <row r="71" spans="2:13" ht="17.100000000000001" customHeight="1" thickBot="1" x14ac:dyDescent="0.3">
      <c r="B71" s="7"/>
      <c r="C71" s="66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63" t="s">
        <v>1</v>
      </c>
      <c r="C72" s="364"/>
      <c r="D72" s="364"/>
      <c r="E72" s="364"/>
      <c r="F72" s="364"/>
      <c r="G72" s="364"/>
      <c r="H72" s="364"/>
      <c r="I72" s="364"/>
      <c r="J72" s="364"/>
      <c r="K72" s="365"/>
      <c r="L72" s="220"/>
      <c r="M72" s="220"/>
    </row>
    <row r="73" spans="2:13" ht="4.5" customHeight="1" thickBot="1" x14ac:dyDescent="0.3">
      <c r="B73" s="126"/>
      <c r="C73" s="125"/>
      <c r="D73" s="125"/>
      <c r="E73" s="125"/>
      <c r="F73" s="125"/>
      <c r="G73" s="125"/>
      <c r="H73" s="125"/>
      <c r="I73" s="125"/>
      <c r="J73" s="125"/>
      <c r="K73" s="127"/>
      <c r="L73" s="125"/>
      <c r="M73" s="125"/>
    </row>
    <row r="74" spans="2:13" ht="14.1" customHeight="1" thickBot="1" x14ac:dyDescent="0.3">
      <c r="B74" s="124"/>
      <c r="C74" s="366" t="s">
        <v>2</v>
      </c>
      <c r="D74" s="367"/>
      <c r="E74" s="366" t="s">
        <v>20</v>
      </c>
      <c r="F74" s="371"/>
      <c r="G74" s="366" t="s">
        <v>21</v>
      </c>
      <c r="H74" s="367"/>
      <c r="I74" s="164"/>
      <c r="J74" s="164"/>
      <c r="K74" s="122"/>
      <c r="L74" s="143"/>
      <c r="M74" s="143"/>
    </row>
    <row r="75" spans="2:13" ht="15" x14ac:dyDescent="0.25">
      <c r="B75" s="279"/>
      <c r="C75" s="173" t="s">
        <v>31</v>
      </c>
      <c r="D75" s="177">
        <v>118700</v>
      </c>
      <c r="E75" s="280" t="s">
        <v>5</v>
      </c>
      <c r="F75" s="273">
        <v>45610</v>
      </c>
      <c r="G75" s="281" t="s">
        <v>26</v>
      </c>
      <c r="H75" s="273">
        <v>13395</v>
      </c>
      <c r="I75" s="174"/>
      <c r="J75" s="174"/>
      <c r="K75" s="282"/>
      <c r="L75" s="330"/>
      <c r="M75" s="143"/>
    </row>
    <row r="76" spans="2:13" ht="15" x14ac:dyDescent="0.25">
      <c r="B76" s="279"/>
      <c r="C76" s="173" t="s">
        <v>3</v>
      </c>
      <c r="D76" s="177">
        <v>109700</v>
      </c>
      <c r="E76" s="283" t="s">
        <v>6</v>
      </c>
      <c r="F76" s="177">
        <v>74417</v>
      </c>
      <c r="G76" s="281" t="s">
        <v>64</v>
      </c>
      <c r="H76" s="177">
        <v>55069</v>
      </c>
      <c r="I76" s="174"/>
      <c r="J76" s="174"/>
      <c r="K76" s="282"/>
      <c r="L76" s="330"/>
      <c r="M76" s="143"/>
    </row>
    <row r="77" spans="2:13" ht="15.75" thickBot="1" x14ac:dyDescent="0.3">
      <c r="B77" s="279"/>
      <c r="C77" s="173" t="s">
        <v>32</v>
      </c>
      <c r="D77" s="177">
        <v>15600</v>
      </c>
      <c r="E77" s="175"/>
      <c r="F77" s="177"/>
      <c r="G77" s="281" t="s">
        <v>65</v>
      </c>
      <c r="H77" s="177">
        <v>5953</v>
      </c>
      <c r="I77" s="174"/>
      <c r="J77" s="174"/>
      <c r="K77" s="282"/>
      <c r="L77" s="330"/>
      <c r="M77" s="143"/>
    </row>
    <row r="78" spans="2:13" ht="14.1" customHeight="1" thickBot="1" x14ac:dyDescent="0.3">
      <c r="B78" s="279"/>
      <c r="C78" s="128" t="s">
        <v>35</v>
      </c>
      <c r="D78" s="178">
        <f>SUM(D75:D77)</f>
        <v>244000</v>
      </c>
      <c r="E78" s="128" t="s">
        <v>7</v>
      </c>
      <c r="F78" s="178">
        <f>SUM(F75:F77)</f>
        <v>120027</v>
      </c>
      <c r="G78" s="128" t="s">
        <v>6</v>
      </c>
      <c r="H78" s="178">
        <f>SUM(H75:H77)</f>
        <v>74417</v>
      </c>
      <c r="I78" s="174"/>
      <c r="J78" s="174"/>
      <c r="K78" s="284"/>
      <c r="L78" s="287"/>
      <c r="M78" s="125"/>
    </row>
    <row r="79" spans="2:13" ht="12" customHeight="1" x14ac:dyDescent="0.25">
      <c r="B79" s="279"/>
      <c r="C79" s="285" t="s">
        <v>90</v>
      </c>
      <c r="D79" s="216"/>
      <c r="E79" s="216"/>
      <c r="F79" s="216"/>
      <c r="G79" s="216"/>
      <c r="H79" s="216"/>
      <c r="I79" s="286"/>
      <c r="J79" s="287"/>
      <c r="K79" s="284"/>
      <c r="L79" s="287"/>
      <c r="M79" s="125"/>
    </row>
    <row r="80" spans="2:13" ht="14.25" customHeight="1" x14ac:dyDescent="0.25">
      <c r="B80" s="279"/>
      <c r="C80" s="379"/>
      <c r="D80" s="379"/>
      <c r="E80" s="379"/>
      <c r="F80" s="379"/>
      <c r="G80" s="379"/>
      <c r="H80" s="379"/>
      <c r="I80" s="286"/>
      <c r="J80" s="287"/>
      <c r="K80" s="284"/>
      <c r="L80" s="287"/>
      <c r="M80" s="125"/>
    </row>
    <row r="81" spans="1:13" ht="6" customHeight="1" thickBot="1" x14ac:dyDescent="0.3">
      <c r="B81" s="279"/>
      <c r="C81" s="379"/>
      <c r="D81" s="379"/>
      <c r="E81" s="379"/>
      <c r="F81" s="379"/>
      <c r="G81" s="379"/>
      <c r="H81" s="379"/>
      <c r="I81" s="287"/>
      <c r="J81" s="287"/>
      <c r="K81" s="284"/>
      <c r="L81" s="287"/>
      <c r="M81" s="125"/>
    </row>
    <row r="82" spans="1:13" ht="14.1" customHeight="1" x14ac:dyDescent="0.25">
      <c r="B82" s="372" t="s">
        <v>8</v>
      </c>
      <c r="C82" s="373"/>
      <c r="D82" s="373"/>
      <c r="E82" s="373"/>
      <c r="F82" s="373"/>
      <c r="G82" s="373"/>
      <c r="H82" s="373"/>
      <c r="I82" s="373"/>
      <c r="J82" s="373"/>
      <c r="K82" s="374"/>
      <c r="L82" s="331"/>
      <c r="M82" s="220"/>
    </row>
    <row r="83" spans="1:13" ht="5.25" customHeight="1" thickBot="1" x14ac:dyDescent="0.3">
      <c r="B83" s="9"/>
      <c r="C83" s="14"/>
      <c r="D83" s="6"/>
      <c r="E83" s="6"/>
      <c r="F83" s="65"/>
      <c r="G83" s="6"/>
      <c r="H83" s="6"/>
      <c r="I83" s="6"/>
      <c r="J83" s="125"/>
      <c r="K83" s="10"/>
      <c r="L83" s="125"/>
      <c r="M83" s="125"/>
    </row>
    <row r="84" spans="1:13" ht="48.75" customHeight="1" thickBot="1" x14ac:dyDescent="0.3">
      <c r="A84" s="127"/>
      <c r="B84" s="125"/>
      <c r="C84" s="192" t="s">
        <v>19</v>
      </c>
      <c r="D84" s="210" t="s">
        <v>20</v>
      </c>
      <c r="E84" s="208" t="s">
        <v>99</v>
      </c>
      <c r="F84" s="208" t="str">
        <f>F20</f>
        <v>LANDET KVANTUM UKE 14</v>
      </c>
      <c r="G84" s="208" t="str">
        <f>G20</f>
        <v>LANDET KVANTUM T.O.M UKE 14</v>
      </c>
      <c r="H84" s="208" t="str">
        <f>I20</f>
        <v>RESTKVOTER</v>
      </c>
      <c r="I84" s="209" t="str">
        <f>J20</f>
        <v>LANDET KVANTUM T.O.M. UKE 14 2015</v>
      </c>
      <c r="J84" s="125"/>
      <c r="K84" s="10"/>
      <c r="L84" s="125"/>
      <c r="M84" s="125"/>
    </row>
    <row r="85" spans="1:13" ht="14.1" customHeight="1" x14ac:dyDescent="0.25">
      <c r="A85" s="127"/>
      <c r="B85" s="125"/>
      <c r="C85" s="288" t="s">
        <v>16</v>
      </c>
      <c r="D85" s="254">
        <f>D87+D86</f>
        <v>44850</v>
      </c>
      <c r="E85" s="252">
        <f>E87+E86</f>
        <v>50182</v>
      </c>
      <c r="F85" s="252">
        <f>F87+F86</f>
        <v>1459.3631</v>
      </c>
      <c r="G85" s="252">
        <f>G86+G87</f>
        <v>21178.7984</v>
      </c>
      <c r="H85" s="252">
        <f>H86+H87</f>
        <v>29003.2016</v>
      </c>
      <c r="I85" s="259">
        <f>I86+I87</f>
        <v>10512.882</v>
      </c>
      <c r="J85" s="164"/>
      <c r="K85" s="135"/>
      <c r="L85" s="164"/>
      <c r="M85" s="164"/>
    </row>
    <row r="86" spans="1:13" ht="14.1" customHeight="1" x14ac:dyDescent="0.25">
      <c r="A86" s="127"/>
      <c r="B86" s="125"/>
      <c r="C86" s="182" t="s">
        <v>12</v>
      </c>
      <c r="D86" s="275">
        <v>44100</v>
      </c>
      <c r="E86" s="256">
        <v>49432</v>
      </c>
      <c r="F86" s="256">
        <v>1383.8849</v>
      </c>
      <c r="G86" s="256">
        <v>20952.0684</v>
      </c>
      <c r="H86" s="256">
        <f>E86-G86</f>
        <v>28479.9316</v>
      </c>
      <c r="I86" s="260">
        <v>10204.494199999999</v>
      </c>
      <c r="J86" s="164"/>
      <c r="K86" s="135"/>
      <c r="L86" s="164"/>
      <c r="M86" s="164"/>
    </row>
    <row r="87" spans="1:13" ht="15.75" thickBot="1" x14ac:dyDescent="0.3">
      <c r="A87" s="127"/>
      <c r="B87" s="125"/>
      <c r="C87" s="183" t="s">
        <v>11</v>
      </c>
      <c r="D87" s="276">
        <v>750</v>
      </c>
      <c r="E87" s="257">
        <v>750</v>
      </c>
      <c r="F87" s="257">
        <v>75.478200000000001</v>
      </c>
      <c r="G87" s="257">
        <v>226.73</v>
      </c>
      <c r="H87" s="257">
        <f>E87-G87</f>
        <v>523.27</v>
      </c>
      <c r="I87" s="261">
        <v>308.38780000000003</v>
      </c>
      <c r="J87" s="164"/>
      <c r="K87" s="135"/>
      <c r="L87" s="164"/>
      <c r="M87" s="164"/>
    </row>
    <row r="88" spans="1:13" ht="14.1" customHeight="1" x14ac:dyDescent="0.25">
      <c r="A88" s="127"/>
      <c r="B88" s="4"/>
      <c r="C88" s="181" t="s">
        <v>17</v>
      </c>
      <c r="D88" s="289">
        <f t="shared" ref="D88:I88" si="1">D89+D95+D96</f>
        <v>73177</v>
      </c>
      <c r="E88" s="290">
        <f t="shared" si="1"/>
        <v>78334</v>
      </c>
      <c r="F88" s="290">
        <f t="shared" si="1"/>
        <v>733.28190000000006</v>
      </c>
      <c r="G88" s="290">
        <f t="shared" si="1"/>
        <v>24440.3459</v>
      </c>
      <c r="H88" s="290">
        <f>H89+H95+H96</f>
        <v>53893.6541</v>
      </c>
      <c r="I88" s="332">
        <f t="shared" si="1"/>
        <v>16151.957899999999</v>
      </c>
      <c r="J88" s="164"/>
      <c r="K88" s="135"/>
      <c r="L88" s="164"/>
      <c r="M88" s="164"/>
    </row>
    <row r="89" spans="1:13" ht="15.75" customHeight="1" x14ac:dyDescent="0.25">
      <c r="A89" s="127"/>
      <c r="B89" s="41"/>
      <c r="C89" s="184" t="s">
        <v>66</v>
      </c>
      <c r="D89" s="255">
        <f>D90+D91+D92+D93+D94</f>
        <v>54151</v>
      </c>
      <c r="E89" s="253">
        <f>E90+E91+E92+E93+E94</f>
        <v>58216</v>
      </c>
      <c r="F89" s="253">
        <f>F90+F91+F92+F93+F94</f>
        <v>362.3922</v>
      </c>
      <c r="G89" s="253">
        <f>G90+G91+G92+G93+G94</f>
        <v>18823.589</v>
      </c>
      <c r="H89" s="253">
        <f>H90+H91+H92+H93+H94</f>
        <v>39392.411</v>
      </c>
      <c r="I89" s="262">
        <f>I90+I91+I92+I93</f>
        <v>12211.3488</v>
      </c>
      <c r="J89" s="164"/>
      <c r="K89" s="135"/>
      <c r="L89" s="164"/>
      <c r="M89" s="164"/>
    </row>
    <row r="90" spans="1:13" ht="14.1" customHeight="1" x14ac:dyDescent="0.25">
      <c r="A90" s="122"/>
      <c r="B90" s="143"/>
      <c r="C90" s="185" t="s">
        <v>22</v>
      </c>
      <c r="D90" s="270">
        <v>13579</v>
      </c>
      <c r="E90" s="248">
        <v>15166</v>
      </c>
      <c r="F90" s="248">
        <v>115.1011</v>
      </c>
      <c r="G90" s="248">
        <v>2897.8418000000001</v>
      </c>
      <c r="H90" s="248">
        <f t="shared" ref="H90:H99" si="2">E90-G90</f>
        <v>12268.1582</v>
      </c>
      <c r="I90" s="250">
        <v>1996.8412000000001</v>
      </c>
      <c r="J90" s="164"/>
      <c r="K90" s="135"/>
      <c r="L90" s="164"/>
      <c r="M90" s="164"/>
    </row>
    <row r="91" spans="1:13" ht="14.1" customHeight="1" x14ac:dyDescent="0.25">
      <c r="A91" s="122"/>
      <c r="B91" s="143"/>
      <c r="C91" s="185" t="s">
        <v>23</v>
      </c>
      <c r="D91" s="270">
        <v>12519</v>
      </c>
      <c r="E91" s="248">
        <v>12555</v>
      </c>
      <c r="F91" s="248">
        <v>105.1541</v>
      </c>
      <c r="G91" s="248">
        <v>4564.9633999999996</v>
      </c>
      <c r="H91" s="248">
        <f t="shared" si="2"/>
        <v>7990.0366000000004</v>
      </c>
      <c r="I91" s="250">
        <v>2899.6866</v>
      </c>
      <c r="J91" s="164"/>
      <c r="K91" s="135"/>
      <c r="L91" s="164"/>
      <c r="M91" s="164"/>
    </row>
    <row r="92" spans="1:13" ht="14.1" customHeight="1" x14ac:dyDescent="0.25">
      <c r="A92" s="122"/>
      <c r="B92" s="143"/>
      <c r="C92" s="185" t="s">
        <v>24</v>
      </c>
      <c r="D92" s="270">
        <v>14204</v>
      </c>
      <c r="E92" s="248">
        <v>15865</v>
      </c>
      <c r="F92" s="248">
        <v>84.620900000000006</v>
      </c>
      <c r="G92" s="248">
        <v>5667.8550999999998</v>
      </c>
      <c r="H92" s="248">
        <f t="shared" si="2"/>
        <v>10197.144899999999</v>
      </c>
      <c r="I92" s="250">
        <v>4126.4920000000002</v>
      </c>
      <c r="J92" s="164"/>
      <c r="K92" s="135"/>
      <c r="L92" s="164"/>
      <c r="M92" s="164"/>
    </row>
    <row r="93" spans="1:13" ht="14.1" customHeight="1" x14ac:dyDescent="0.25">
      <c r="A93" s="122"/>
      <c r="B93" s="143"/>
      <c r="C93" s="185" t="s">
        <v>25</v>
      </c>
      <c r="D93" s="270">
        <v>7849</v>
      </c>
      <c r="E93" s="248">
        <v>8630</v>
      </c>
      <c r="F93" s="248">
        <v>57.516100000000002</v>
      </c>
      <c r="G93" s="248">
        <v>5692.9287000000004</v>
      </c>
      <c r="H93" s="248">
        <f t="shared" si="2"/>
        <v>2937.0712999999996</v>
      </c>
      <c r="I93" s="250">
        <v>3188.3290000000002</v>
      </c>
      <c r="J93" s="164"/>
      <c r="K93" s="135"/>
      <c r="L93" s="164"/>
      <c r="M93" s="164"/>
    </row>
    <row r="94" spans="1:13" ht="14.1" customHeight="1" x14ac:dyDescent="0.25">
      <c r="A94" s="122"/>
      <c r="B94" s="143"/>
      <c r="C94" s="185" t="s">
        <v>102</v>
      </c>
      <c r="D94" s="270">
        <v>6000</v>
      </c>
      <c r="E94" s="248">
        <v>6000</v>
      </c>
      <c r="F94" s="248"/>
      <c r="G94" s="248"/>
      <c r="H94" s="248">
        <f t="shared" si="2"/>
        <v>6000</v>
      </c>
      <c r="I94" s="250"/>
      <c r="J94" s="164"/>
      <c r="K94" s="135"/>
      <c r="L94" s="164"/>
      <c r="M94" s="164"/>
    </row>
    <row r="95" spans="1:13" ht="14.1" customHeight="1" x14ac:dyDescent="0.25">
      <c r="A95" s="127"/>
      <c r="B95" s="41"/>
      <c r="C95" s="184" t="s">
        <v>33</v>
      </c>
      <c r="D95" s="255">
        <v>13172</v>
      </c>
      <c r="E95" s="253">
        <v>13660</v>
      </c>
      <c r="F95" s="253">
        <v>270.26159999999999</v>
      </c>
      <c r="G95" s="253">
        <v>4504.2106000000003</v>
      </c>
      <c r="H95" s="253">
        <f t="shared" si="2"/>
        <v>9155.7893999999997</v>
      </c>
      <c r="I95" s="262">
        <v>2805.6007</v>
      </c>
      <c r="J95" s="164"/>
      <c r="K95" s="135"/>
      <c r="L95" s="164"/>
      <c r="M95" s="164"/>
    </row>
    <row r="96" spans="1:13" ht="15.75" thickBot="1" x14ac:dyDescent="0.3">
      <c r="A96" s="127"/>
      <c r="B96" s="41"/>
      <c r="C96" s="291" t="s">
        <v>65</v>
      </c>
      <c r="D96" s="292">
        <v>5854</v>
      </c>
      <c r="E96" s="293">
        <v>6458</v>
      </c>
      <c r="F96" s="293">
        <v>100.6281</v>
      </c>
      <c r="G96" s="293">
        <v>1112.5463</v>
      </c>
      <c r="H96" s="293">
        <f t="shared" si="2"/>
        <v>5345.4537</v>
      </c>
      <c r="I96" s="304">
        <v>1135.0083999999999</v>
      </c>
      <c r="J96" s="164"/>
      <c r="K96" s="135"/>
      <c r="L96" s="164"/>
      <c r="M96" s="164"/>
    </row>
    <row r="97" spans="1:13" ht="15.75" thickBot="1" x14ac:dyDescent="0.3">
      <c r="A97" s="127"/>
      <c r="B97" s="125"/>
      <c r="C97" s="187" t="s">
        <v>13</v>
      </c>
      <c r="D97" s="244">
        <v>373</v>
      </c>
      <c r="E97" s="249">
        <v>373</v>
      </c>
      <c r="F97" s="249"/>
      <c r="G97" s="249">
        <v>23.341000000000001</v>
      </c>
      <c r="H97" s="249">
        <f t="shared" si="2"/>
        <v>349.65899999999999</v>
      </c>
      <c r="I97" s="251">
        <v>30.065200000000001</v>
      </c>
      <c r="J97" s="164"/>
      <c r="K97" s="135"/>
      <c r="L97" s="164"/>
      <c r="M97" s="164"/>
    </row>
    <row r="98" spans="1:13" ht="16.5" customHeight="1" thickBot="1" x14ac:dyDescent="0.3">
      <c r="A98" s="127"/>
      <c r="B98" s="125"/>
      <c r="C98" s="187" t="s">
        <v>73</v>
      </c>
      <c r="D98" s="244">
        <v>300</v>
      </c>
      <c r="E98" s="249">
        <v>300</v>
      </c>
      <c r="F98" s="249">
        <v>4.5762</v>
      </c>
      <c r="G98" s="249">
        <v>300</v>
      </c>
      <c r="H98" s="249">
        <f t="shared" si="2"/>
        <v>0</v>
      </c>
      <c r="I98" s="251">
        <v>300</v>
      </c>
      <c r="J98" s="164"/>
      <c r="K98" s="135"/>
      <c r="L98" s="164"/>
      <c r="M98" s="164"/>
    </row>
    <row r="99" spans="1:13" ht="15.75" thickBot="1" x14ac:dyDescent="0.3">
      <c r="A99" s="127"/>
      <c r="B99" s="125"/>
      <c r="C99" s="294" t="s">
        <v>14</v>
      </c>
      <c r="D99" s="244"/>
      <c r="E99" s="249"/>
      <c r="F99" s="249"/>
      <c r="G99" s="249">
        <v>50.562599999997474</v>
      </c>
      <c r="H99" s="249">
        <f t="shared" si="2"/>
        <v>-50.562599999997474</v>
      </c>
      <c r="I99" s="251">
        <v>33.17699999999968</v>
      </c>
      <c r="J99" s="164"/>
      <c r="K99" s="135"/>
      <c r="L99" s="164"/>
      <c r="M99" s="164"/>
    </row>
    <row r="100" spans="1:13" ht="16.5" thickBot="1" x14ac:dyDescent="0.3">
      <c r="A100" s="127"/>
      <c r="B100" s="125"/>
      <c r="C100" s="193" t="s">
        <v>9</v>
      </c>
      <c r="D100" s="237">
        <f t="shared" ref="D100:I100" si="3">D85+D88+D97+D98+D99</f>
        <v>118700</v>
      </c>
      <c r="E100" s="237">
        <f t="shared" si="3"/>
        <v>129189</v>
      </c>
      <c r="F100" s="239">
        <f t="shared" si="3"/>
        <v>2197.2212</v>
      </c>
      <c r="G100" s="239">
        <f t="shared" si="3"/>
        <v>45993.047899999998</v>
      </c>
      <c r="H100" s="239">
        <f>H85+H88+H97+H98+H99</f>
        <v>83195.952099999995</v>
      </c>
      <c r="I100" s="212">
        <f t="shared" si="3"/>
        <v>27028.0821</v>
      </c>
      <c r="J100" s="164"/>
      <c r="K100" s="135"/>
      <c r="L100" s="164"/>
      <c r="M100" s="164"/>
    </row>
    <row r="101" spans="1:13" ht="13.5" customHeight="1" x14ac:dyDescent="0.25">
      <c r="B101" s="13"/>
      <c r="C101" s="14" t="s">
        <v>27</v>
      </c>
      <c r="D101" s="194"/>
      <c r="E101" s="194"/>
      <c r="F101" s="195"/>
      <c r="G101" s="195"/>
      <c r="H101" s="196"/>
      <c r="I101" s="105"/>
      <c r="J101" s="171"/>
      <c r="K101" s="15"/>
      <c r="L101" s="130"/>
      <c r="M101" s="130"/>
    </row>
    <row r="102" spans="1:13" ht="13.5" customHeight="1" x14ac:dyDescent="0.25">
      <c r="B102" s="13"/>
      <c r="C102" s="42" t="s">
        <v>101</v>
      </c>
      <c r="D102" s="24"/>
      <c r="E102" s="24"/>
      <c r="F102" s="108"/>
      <c r="G102" s="108"/>
      <c r="H102" s="105"/>
      <c r="I102" s="105"/>
      <c r="J102" s="171"/>
      <c r="K102" s="15"/>
      <c r="L102" s="130"/>
      <c r="M102" s="130"/>
    </row>
    <row r="103" spans="1:13" s="74" customFormat="1" ht="13.5" customHeight="1" x14ac:dyDescent="0.25">
      <c r="B103" s="129"/>
      <c r="C103" s="176" t="s">
        <v>78</v>
      </c>
      <c r="D103" s="219"/>
      <c r="E103" s="219"/>
      <c r="F103" s="243"/>
      <c r="G103" s="179"/>
      <c r="H103" s="171"/>
      <c r="I103" s="171"/>
      <c r="J103" s="171"/>
      <c r="K103" s="131"/>
      <c r="L103" s="130"/>
      <c r="M103" s="130"/>
    </row>
    <row r="104" spans="1:13" ht="15" customHeight="1" thickBot="1" x14ac:dyDescent="0.3">
      <c r="B104" s="25"/>
      <c r="C104" s="218" t="s">
        <v>109</v>
      </c>
      <c r="D104" s="218"/>
      <c r="E104" s="218"/>
      <c r="F104" s="218"/>
      <c r="G104" s="110"/>
      <c r="H104" s="110"/>
      <c r="I104" s="26"/>
      <c r="J104" s="141"/>
      <c r="K104" s="27"/>
      <c r="L104" s="130"/>
      <c r="M104" s="130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30"/>
      <c r="K105" s="14"/>
      <c r="L105" s="130"/>
      <c r="M105" s="130"/>
    </row>
    <row r="106" spans="1:13" s="43" customFormat="1" ht="14.25" customHeight="1" thickBot="1" x14ac:dyDescent="0.3">
      <c r="A106" s="83"/>
      <c r="C106" s="67" t="s">
        <v>41</v>
      </c>
      <c r="I106" s="83"/>
      <c r="J106" s="83"/>
      <c r="L106" s="83"/>
      <c r="M106" s="83"/>
    </row>
    <row r="107" spans="1:13" ht="17.100000000000001" customHeight="1" thickTop="1" x14ac:dyDescent="0.25">
      <c r="B107" s="363" t="s">
        <v>1</v>
      </c>
      <c r="C107" s="364"/>
      <c r="D107" s="364"/>
      <c r="E107" s="364"/>
      <c r="F107" s="364"/>
      <c r="G107" s="364"/>
      <c r="H107" s="364"/>
      <c r="I107" s="364"/>
      <c r="J107" s="364"/>
      <c r="K107" s="365"/>
      <c r="L107" s="220"/>
      <c r="M107" s="220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4"/>
      <c r="I108" s="84"/>
      <c r="J108" s="84"/>
      <c r="K108" s="45"/>
      <c r="L108" s="84"/>
      <c r="M108" s="84"/>
    </row>
    <row r="109" spans="1:13" ht="14.1" customHeight="1" thickBot="1" x14ac:dyDescent="0.3">
      <c r="B109" s="2"/>
      <c r="C109" s="366" t="s">
        <v>2</v>
      </c>
      <c r="D109" s="367"/>
      <c r="E109" s="366" t="s">
        <v>20</v>
      </c>
      <c r="F109" s="367"/>
      <c r="G109" s="366" t="s">
        <v>21</v>
      </c>
      <c r="H109" s="367"/>
      <c r="I109" s="40"/>
      <c r="J109" s="164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7">
        <v>123950</v>
      </c>
      <c r="E110" s="172" t="s">
        <v>5</v>
      </c>
      <c r="F110" s="273">
        <v>44900</v>
      </c>
      <c r="G110" s="173" t="s">
        <v>26</v>
      </c>
      <c r="H110" s="273">
        <v>5072</v>
      </c>
      <c r="I110" s="40"/>
      <c r="J110" s="164"/>
      <c r="K110" s="45"/>
      <c r="L110" s="84"/>
      <c r="M110" s="84"/>
    </row>
    <row r="111" spans="1:13" ht="14.1" customHeight="1" x14ac:dyDescent="0.25">
      <c r="B111" s="9"/>
      <c r="C111" s="11" t="s">
        <v>3</v>
      </c>
      <c r="D111" s="177">
        <v>12000</v>
      </c>
      <c r="E111" s="173" t="s">
        <v>6</v>
      </c>
      <c r="F111" s="177">
        <v>46113</v>
      </c>
      <c r="G111" s="173" t="s">
        <v>64</v>
      </c>
      <c r="H111" s="177">
        <v>34585</v>
      </c>
      <c r="I111" s="40"/>
      <c r="J111" s="164"/>
      <c r="K111" s="10"/>
      <c r="L111" s="125"/>
      <c r="M111" s="125"/>
    </row>
    <row r="112" spans="1:13" ht="14.1" customHeight="1" thickBot="1" x14ac:dyDescent="0.3">
      <c r="B112" s="46"/>
      <c r="C112" s="47" t="s">
        <v>32</v>
      </c>
      <c r="D112" s="177">
        <v>4050</v>
      </c>
      <c r="E112" s="173" t="s">
        <v>42</v>
      </c>
      <c r="F112" s="177">
        <v>30337</v>
      </c>
      <c r="G112" s="173" t="s">
        <v>65</v>
      </c>
      <c r="H112" s="177">
        <v>6456</v>
      </c>
      <c r="I112" s="40"/>
      <c r="J112" s="164"/>
      <c r="K112" s="10"/>
      <c r="L112" s="125"/>
      <c r="M112" s="125"/>
    </row>
    <row r="113" spans="2:13" ht="14.1" customHeight="1" thickBot="1" x14ac:dyDescent="0.3">
      <c r="B113" s="9"/>
      <c r="C113" s="12" t="s">
        <v>35</v>
      </c>
      <c r="D113" s="178">
        <f>SUM(D110:D112)</f>
        <v>140000</v>
      </c>
      <c r="E113" s="128" t="s">
        <v>7</v>
      </c>
      <c r="F113" s="178">
        <f>SUM(F110:F112)</f>
        <v>121350</v>
      </c>
      <c r="G113" s="128" t="s">
        <v>6</v>
      </c>
      <c r="H113" s="178">
        <f>SUM(H110:H112)</f>
        <v>46113</v>
      </c>
      <c r="I113" s="40"/>
      <c r="J113" s="164"/>
      <c r="K113" s="10"/>
      <c r="L113" s="125"/>
      <c r="M113" s="125"/>
    </row>
    <row r="114" spans="2:13" s="16" customFormat="1" ht="12" customHeight="1" x14ac:dyDescent="0.25">
      <c r="B114" s="13"/>
      <c r="C114" s="130" t="s">
        <v>91</v>
      </c>
      <c r="D114" s="176"/>
      <c r="E114" s="176"/>
      <c r="F114" s="176"/>
      <c r="G114" s="14"/>
      <c r="H114" s="14"/>
      <c r="I114" s="14"/>
      <c r="J114" s="130"/>
      <c r="K114" s="15"/>
      <c r="L114" s="130"/>
      <c r="M114" s="130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3"/>
      <c r="K115" s="19"/>
      <c r="L115" s="125"/>
      <c r="M115" s="125"/>
    </row>
    <row r="116" spans="2:13" ht="17.100000000000001" customHeight="1" x14ac:dyDescent="0.25">
      <c r="B116" s="368" t="s">
        <v>8</v>
      </c>
      <c r="C116" s="369"/>
      <c r="D116" s="369"/>
      <c r="E116" s="369"/>
      <c r="F116" s="369"/>
      <c r="G116" s="369"/>
      <c r="H116" s="369"/>
      <c r="I116" s="369"/>
      <c r="J116" s="369"/>
      <c r="K116" s="370"/>
      <c r="L116" s="220"/>
      <c r="M116" s="220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5"/>
      <c r="K117" s="10"/>
      <c r="L117" s="125"/>
      <c r="M117" s="125"/>
    </row>
    <row r="118" spans="2:13" s="3" customFormat="1" ht="61.5" customHeight="1" thickBot="1" x14ac:dyDescent="0.3">
      <c r="B118" s="2"/>
      <c r="C118" s="233" t="s">
        <v>19</v>
      </c>
      <c r="D118" s="210" t="s">
        <v>20</v>
      </c>
      <c r="E118" s="201" t="str">
        <f>F20</f>
        <v>LANDET KVANTUM UKE 14</v>
      </c>
      <c r="F118" s="208" t="str">
        <f>G20</f>
        <v>LANDET KVANTUM T.O.M UKE 14</v>
      </c>
      <c r="G118" s="208" t="str">
        <f>I20</f>
        <v>RESTKVOTER</v>
      </c>
      <c r="H118" s="209" t="str">
        <f>J20</f>
        <v>LANDET KVANTUM T.O.M. UKE 14 2015</v>
      </c>
      <c r="I118" s="4"/>
      <c r="J118" s="4"/>
      <c r="K118" s="1"/>
      <c r="L118" s="4"/>
      <c r="M118" s="4"/>
    </row>
    <row r="119" spans="2:13" s="74" customFormat="1" ht="14.1" customHeight="1" x14ac:dyDescent="0.25">
      <c r="B119" s="9"/>
      <c r="C119" s="295" t="s">
        <v>16</v>
      </c>
      <c r="D119" s="254">
        <f>D120+D121+D122</f>
        <v>44900</v>
      </c>
      <c r="E119" s="252">
        <f>E120+E121+E122</f>
        <v>2030.3110999999999</v>
      </c>
      <c r="F119" s="252">
        <f>F120+F121+F122</f>
        <v>12285.3593</v>
      </c>
      <c r="G119" s="252">
        <f>G120+G121+G122</f>
        <v>32614.6407</v>
      </c>
      <c r="H119" s="259">
        <f>H120+H121+H122</f>
        <v>20385.632799999999</v>
      </c>
      <c r="I119" s="164"/>
      <c r="J119" s="164"/>
      <c r="K119" s="135"/>
      <c r="L119" s="164"/>
      <c r="M119" s="164"/>
    </row>
    <row r="120" spans="2:13" ht="14.1" customHeight="1" x14ac:dyDescent="0.25">
      <c r="B120" s="9"/>
      <c r="C120" s="296" t="s">
        <v>12</v>
      </c>
      <c r="D120" s="275">
        <v>35920</v>
      </c>
      <c r="E120" s="256">
        <v>1027.2878000000001</v>
      </c>
      <c r="F120" s="256">
        <v>8769.9938000000002</v>
      </c>
      <c r="G120" s="256">
        <f>D120-F120</f>
        <v>27150.0062</v>
      </c>
      <c r="H120" s="260">
        <v>18588.817200000001</v>
      </c>
      <c r="I120" s="40"/>
      <c r="J120" s="164"/>
      <c r="K120" s="135"/>
      <c r="L120" s="164"/>
      <c r="M120" s="164"/>
    </row>
    <row r="121" spans="2:13" ht="14.1" customHeight="1" x14ac:dyDescent="0.25">
      <c r="B121" s="9"/>
      <c r="C121" s="296" t="s">
        <v>11</v>
      </c>
      <c r="D121" s="275">
        <v>8480</v>
      </c>
      <c r="E121" s="256">
        <v>1003.0232999999999</v>
      </c>
      <c r="F121" s="256">
        <v>3515.3654999999999</v>
      </c>
      <c r="G121" s="256">
        <f>D121-F121</f>
        <v>4964.6345000000001</v>
      </c>
      <c r="H121" s="260">
        <v>1796.8155999999999</v>
      </c>
      <c r="I121" s="40"/>
      <c r="J121" s="164"/>
      <c r="K121" s="135"/>
      <c r="L121" s="164"/>
      <c r="M121" s="164"/>
    </row>
    <row r="122" spans="2:13" ht="15.75" thickBot="1" x14ac:dyDescent="0.3">
      <c r="B122" s="9"/>
      <c r="C122" s="297" t="s">
        <v>43</v>
      </c>
      <c r="D122" s="276">
        <v>500</v>
      </c>
      <c r="E122" s="257"/>
      <c r="F122" s="257"/>
      <c r="G122" s="257">
        <f>D122-F122</f>
        <v>500</v>
      </c>
      <c r="H122" s="261"/>
      <c r="I122" s="40"/>
      <c r="J122" s="164"/>
      <c r="K122" s="135"/>
      <c r="L122" s="164"/>
      <c r="M122" s="164"/>
    </row>
    <row r="123" spans="2:13" s="101" customFormat="1" ht="13.5" customHeight="1" thickBot="1" x14ac:dyDescent="0.3">
      <c r="B123" s="103"/>
      <c r="C123" s="298" t="s">
        <v>42</v>
      </c>
      <c r="D123" s="334">
        <v>30337</v>
      </c>
      <c r="E123" s="341">
        <v>1166.1199999999999</v>
      </c>
      <c r="F123" s="341">
        <v>2337.0958000000001</v>
      </c>
      <c r="G123" s="341">
        <f>D123-F123</f>
        <v>27999.904200000001</v>
      </c>
      <c r="H123" s="345">
        <v>2643.1268</v>
      </c>
      <c r="I123" s="104"/>
      <c r="J123" s="104"/>
      <c r="K123" s="135"/>
      <c r="L123" s="164"/>
      <c r="M123" s="164"/>
    </row>
    <row r="124" spans="2:13" s="74" customFormat="1" ht="14.25" customHeight="1" thickBot="1" x14ac:dyDescent="0.3">
      <c r="B124" s="9"/>
      <c r="C124" s="299" t="s">
        <v>17</v>
      </c>
      <c r="D124" s="244">
        <f>D125+D130+D133</f>
        <v>46113</v>
      </c>
      <c r="E124" s="249">
        <f>E125+E130+E133</f>
        <v>1322.0363</v>
      </c>
      <c r="F124" s="249">
        <f>F133+F130+F125</f>
        <v>28438.511399999999</v>
      </c>
      <c r="G124" s="249">
        <f>D124-F124</f>
        <v>17674.488600000001</v>
      </c>
      <c r="H124" s="251">
        <f>H125+H130+H133</f>
        <v>23022.2654</v>
      </c>
      <c r="I124" s="6"/>
      <c r="J124" s="125"/>
      <c r="K124" s="135"/>
      <c r="L124" s="164"/>
      <c r="M124" s="164"/>
    </row>
    <row r="125" spans="2:13" ht="15.75" customHeight="1" x14ac:dyDescent="0.25">
      <c r="B125" s="2"/>
      <c r="C125" s="300" t="s">
        <v>66</v>
      </c>
      <c r="D125" s="335">
        <f>D126+D127+D128+D129</f>
        <v>34585</v>
      </c>
      <c r="E125" s="342">
        <f>E126+E127+E128+E129</f>
        <v>1190.0771</v>
      </c>
      <c r="F125" s="342">
        <f>F126+F127+F129+F128</f>
        <v>22250.742099999999</v>
      </c>
      <c r="G125" s="342">
        <f>G126+G127+G128+G129</f>
        <v>12334.257900000001</v>
      </c>
      <c r="H125" s="346">
        <f>H126+H127+H128+H129</f>
        <v>16292.4359</v>
      </c>
      <c r="I125" s="4"/>
      <c r="J125" s="4"/>
      <c r="K125" s="135"/>
      <c r="L125" s="164"/>
      <c r="M125" s="164"/>
    </row>
    <row r="126" spans="2:13" s="22" customFormat="1" ht="14.1" customHeight="1" x14ac:dyDescent="0.25">
      <c r="B126" s="48"/>
      <c r="C126" s="301" t="s">
        <v>22</v>
      </c>
      <c r="D126" s="270">
        <v>9788</v>
      </c>
      <c r="E126" s="248">
        <v>82.701899999999995</v>
      </c>
      <c r="F126" s="248">
        <v>3187.6588000000002</v>
      </c>
      <c r="G126" s="248">
        <f t="shared" ref="G126:G129" si="4">D126-F126</f>
        <v>6600.3411999999998</v>
      </c>
      <c r="H126" s="250">
        <v>2086.5718999999999</v>
      </c>
      <c r="I126" s="49"/>
      <c r="J126" s="49"/>
      <c r="K126" s="135"/>
      <c r="L126" s="164"/>
      <c r="M126" s="164"/>
    </row>
    <row r="127" spans="2:13" s="22" customFormat="1" ht="14.1" customHeight="1" x14ac:dyDescent="0.25">
      <c r="B127" s="137"/>
      <c r="C127" s="301" t="s">
        <v>23</v>
      </c>
      <c r="D127" s="270">
        <v>8992</v>
      </c>
      <c r="E127" s="248">
        <v>227.2544</v>
      </c>
      <c r="F127" s="248">
        <v>6491.5388000000003</v>
      </c>
      <c r="G127" s="248">
        <f t="shared" si="4"/>
        <v>2500.4611999999997</v>
      </c>
      <c r="H127" s="250">
        <v>4866.9101000000001</v>
      </c>
      <c r="I127" s="143" t="s">
        <v>85</v>
      </c>
      <c r="J127" s="143"/>
      <c r="K127" s="135"/>
      <c r="L127" s="164"/>
      <c r="M127" s="164"/>
    </row>
    <row r="128" spans="2:13" s="22" customFormat="1" ht="14.1" customHeight="1" x14ac:dyDescent="0.25">
      <c r="B128" s="137"/>
      <c r="C128" s="301" t="s">
        <v>24</v>
      </c>
      <c r="D128" s="270">
        <v>8957</v>
      </c>
      <c r="E128" s="248">
        <v>456.40910000000002</v>
      </c>
      <c r="F128" s="248">
        <v>7492.7956999999997</v>
      </c>
      <c r="G128" s="248">
        <f t="shared" si="4"/>
        <v>1464.2043000000003</v>
      </c>
      <c r="H128" s="250">
        <v>4743.2034999999996</v>
      </c>
      <c r="I128" s="143"/>
      <c r="J128" s="143"/>
      <c r="K128" s="135"/>
      <c r="L128" s="164"/>
      <c r="M128" s="164"/>
    </row>
    <row r="129" spans="2:13" s="22" customFormat="1" ht="14.1" customHeight="1" x14ac:dyDescent="0.25">
      <c r="B129" s="137"/>
      <c r="C129" s="301" t="s">
        <v>25</v>
      </c>
      <c r="D129" s="270">
        <v>6848</v>
      </c>
      <c r="E129" s="248">
        <v>423.71170000000001</v>
      </c>
      <c r="F129" s="248">
        <v>5078.7488000000003</v>
      </c>
      <c r="G129" s="248">
        <f t="shared" si="4"/>
        <v>1769.2511999999997</v>
      </c>
      <c r="H129" s="250">
        <v>4595.7503999999999</v>
      </c>
      <c r="I129" s="143"/>
      <c r="J129" s="143"/>
      <c r="K129" s="135"/>
      <c r="L129" s="164"/>
      <c r="M129" s="164"/>
    </row>
    <row r="130" spans="2:13" s="23" customFormat="1" ht="14.1" customHeight="1" x14ac:dyDescent="0.25">
      <c r="B130" s="20"/>
      <c r="C130" s="302" t="s">
        <v>18</v>
      </c>
      <c r="D130" s="255">
        <f>D131+D132</f>
        <v>5072</v>
      </c>
      <c r="E130" s="253">
        <f>E131</f>
        <v>38.545400000000001</v>
      </c>
      <c r="F130" s="253">
        <f>F131+F132</f>
        <v>3709.8213000000001</v>
      </c>
      <c r="G130" s="253">
        <f>D130-F130</f>
        <v>1362.1786999999999</v>
      </c>
      <c r="H130" s="262">
        <f>H131+H132</f>
        <v>4739.1085999999996</v>
      </c>
      <c r="I130" s="41"/>
      <c r="J130" s="41"/>
      <c r="K130" s="135"/>
      <c r="L130" s="164"/>
      <c r="M130" s="164"/>
    </row>
    <row r="131" spans="2:13" ht="14.1" customHeight="1" x14ac:dyDescent="0.25">
      <c r="B131" s="9"/>
      <c r="C131" s="301" t="s">
        <v>44</v>
      </c>
      <c r="D131" s="336">
        <v>4572</v>
      </c>
      <c r="E131" s="343">
        <v>38.545400000000001</v>
      </c>
      <c r="F131" s="343">
        <v>3709.8213000000001</v>
      </c>
      <c r="G131" s="343"/>
      <c r="H131" s="347">
        <v>4739.1085999999996</v>
      </c>
      <c r="I131" s="6"/>
      <c r="J131" s="125"/>
      <c r="K131" s="135"/>
      <c r="L131" s="164"/>
      <c r="M131" s="164"/>
    </row>
    <row r="132" spans="2:13" ht="14.1" customHeight="1" x14ac:dyDescent="0.25">
      <c r="B132" s="20"/>
      <c r="C132" s="301" t="s">
        <v>45</v>
      </c>
      <c r="D132" s="336">
        <v>500</v>
      </c>
      <c r="E132" s="343"/>
      <c r="F132" s="343"/>
      <c r="G132" s="343"/>
      <c r="H132" s="347"/>
      <c r="I132" s="41"/>
      <c r="J132" s="41"/>
      <c r="K132" s="135"/>
      <c r="L132" s="164"/>
      <c r="M132" s="164"/>
    </row>
    <row r="133" spans="2:13" ht="15.75" thickBot="1" x14ac:dyDescent="0.3">
      <c r="B133" s="9"/>
      <c r="C133" s="303" t="s">
        <v>65</v>
      </c>
      <c r="D133" s="292">
        <v>6456</v>
      </c>
      <c r="E133" s="293">
        <v>93.413799999999995</v>
      </c>
      <c r="F133" s="293">
        <v>2477.9479999999999</v>
      </c>
      <c r="G133" s="293">
        <f>D133-F133</f>
        <v>3978.0520000000001</v>
      </c>
      <c r="H133" s="304">
        <v>1990.7209</v>
      </c>
      <c r="I133" s="6"/>
      <c r="J133" s="125"/>
      <c r="K133" s="135"/>
      <c r="L133" s="164"/>
      <c r="M133" s="164"/>
    </row>
    <row r="134" spans="2:13" s="74" customFormat="1" ht="15.75" thickBot="1" x14ac:dyDescent="0.3">
      <c r="B134" s="9"/>
      <c r="C134" s="305" t="s">
        <v>13</v>
      </c>
      <c r="D134" s="337">
        <v>250</v>
      </c>
      <c r="E134" s="344"/>
      <c r="F134" s="344">
        <v>5.1094999999999997</v>
      </c>
      <c r="G134" s="344">
        <f>D134-F134</f>
        <v>244.8905</v>
      </c>
      <c r="H134" s="348">
        <v>4.0895000000000001</v>
      </c>
      <c r="I134" s="6"/>
      <c r="J134" s="125"/>
      <c r="K134" s="135"/>
      <c r="L134" s="164"/>
      <c r="M134" s="164"/>
    </row>
    <row r="135" spans="2:13" s="74" customFormat="1" ht="18" thickBot="1" x14ac:dyDescent="0.3">
      <c r="B135" s="9"/>
      <c r="C135" s="299" t="s">
        <v>74</v>
      </c>
      <c r="D135" s="244">
        <v>2000</v>
      </c>
      <c r="E135" s="249">
        <v>11.1175</v>
      </c>
      <c r="F135" s="249">
        <v>2000</v>
      </c>
      <c r="G135" s="249">
        <f>D135-F135</f>
        <v>0</v>
      </c>
      <c r="H135" s="251">
        <v>2000</v>
      </c>
      <c r="I135" s="6"/>
      <c r="J135" s="125"/>
      <c r="K135" s="135"/>
      <c r="L135" s="164"/>
      <c r="M135" s="164"/>
    </row>
    <row r="136" spans="2:13" s="74" customFormat="1" ht="15.75" thickBot="1" x14ac:dyDescent="0.3">
      <c r="B136" s="9"/>
      <c r="C136" s="299" t="s">
        <v>46</v>
      </c>
      <c r="D136" s="244">
        <v>350</v>
      </c>
      <c r="E136" s="249"/>
      <c r="F136" s="249"/>
      <c r="G136" s="249">
        <f>D136-F136</f>
        <v>350</v>
      </c>
      <c r="H136" s="251"/>
      <c r="I136" s="40"/>
      <c r="J136" s="164"/>
      <c r="K136" s="135"/>
      <c r="L136" s="164"/>
      <c r="M136" s="164"/>
    </row>
    <row r="137" spans="2:13" s="74" customFormat="1" ht="15.75" thickBot="1" x14ac:dyDescent="0.3">
      <c r="B137" s="9"/>
      <c r="C137" s="234" t="s">
        <v>14</v>
      </c>
      <c r="D137" s="242"/>
      <c r="E137" s="264"/>
      <c r="F137" s="264">
        <v>11.881300000008196</v>
      </c>
      <c r="G137" s="264">
        <f>D137-F137</f>
        <v>-11.881300000008196</v>
      </c>
      <c r="H137" s="340">
        <v>29.439000000005763</v>
      </c>
      <c r="I137" s="125"/>
      <c r="J137" s="125"/>
      <c r="K137" s="135"/>
      <c r="L137" s="164"/>
      <c r="M137" s="164"/>
    </row>
    <row r="138" spans="2:13" s="3" customFormat="1" ht="16.5" thickBot="1" x14ac:dyDescent="0.3">
      <c r="B138" s="2"/>
      <c r="C138" s="34" t="s">
        <v>9</v>
      </c>
      <c r="D138" s="237">
        <f>D119+D123+D124+D134+D135+D136+D137</f>
        <v>123950</v>
      </c>
      <c r="E138" s="215">
        <f>E119+E123+E124+E134+E135+E136+E137</f>
        <v>4529.5848999999998</v>
      </c>
      <c r="F138" s="215">
        <f>F119+F123+F124+F134+F135+F136+F137</f>
        <v>45077.957300000002</v>
      </c>
      <c r="G138" s="215">
        <f>G119+G123+G124+G134+G135+G136+G137</f>
        <v>78872.042699999991</v>
      </c>
      <c r="H138" s="212">
        <f>H119+H123+H124+H134+H135+H136+H137</f>
        <v>48084.553500000002</v>
      </c>
      <c r="I138" s="109"/>
      <c r="J138" s="180"/>
      <c r="K138" s="135"/>
      <c r="L138" s="164"/>
      <c r="M138" s="164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9"/>
      <c r="I139" s="180"/>
      <c r="J139" s="180"/>
      <c r="K139" s="1"/>
      <c r="L139" s="4"/>
      <c r="M139" s="4"/>
    </row>
    <row r="140" spans="2:13" s="3" customFormat="1" ht="14.25" customHeight="1" x14ac:dyDescent="0.25">
      <c r="B140" s="2"/>
      <c r="C140" s="217" t="s">
        <v>110</v>
      </c>
      <c r="D140" s="36"/>
      <c r="E140" s="36"/>
      <c r="F140" s="36"/>
      <c r="G140" s="36"/>
      <c r="H140" s="109"/>
      <c r="I140" s="4"/>
      <c r="J140" s="4"/>
      <c r="K140" s="72"/>
      <c r="L140" s="4"/>
      <c r="M140" s="4"/>
    </row>
    <row r="141" spans="2:13" ht="3" customHeight="1" thickBot="1" x14ac:dyDescent="0.3">
      <c r="B141" s="37"/>
      <c r="C141" s="50"/>
      <c r="D141" s="221"/>
      <c r="E141" s="221"/>
      <c r="F141" s="51"/>
      <c r="G141" s="51"/>
      <c r="H141" s="38"/>
      <c r="I141" s="81"/>
      <c r="J141" s="162"/>
      <c r="K141" s="39"/>
      <c r="L141" s="125"/>
      <c r="M141" s="125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5"/>
      <c r="K142" s="6"/>
      <c r="L142" s="125"/>
      <c r="M142" s="125"/>
    </row>
    <row r="143" spans="2:13" ht="12" customHeight="1" x14ac:dyDescent="0.25">
      <c r="B143" s="125"/>
      <c r="C143" s="143"/>
      <c r="D143" s="144"/>
      <c r="E143" s="144"/>
      <c r="F143" s="144"/>
      <c r="G143" s="144"/>
      <c r="H143" s="125"/>
      <c r="I143" s="125"/>
      <c r="J143" s="125"/>
      <c r="K143" s="125"/>
      <c r="L143" s="125"/>
      <c r="M143" s="125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5"/>
      <c r="K144" s="6"/>
      <c r="L144" s="125"/>
      <c r="M144" s="125"/>
    </row>
    <row r="145" spans="1:13" ht="20.25" customHeight="1" thickBot="1" x14ac:dyDescent="0.35">
      <c r="B145" s="125"/>
      <c r="C145" s="231" t="s">
        <v>79</v>
      </c>
      <c r="D145" s="144"/>
      <c r="E145" s="144"/>
      <c r="F145" s="144"/>
      <c r="G145" s="144"/>
      <c r="H145" s="125"/>
      <c r="I145" s="125"/>
      <c r="J145" s="125"/>
      <c r="K145" s="125"/>
      <c r="L145" s="125"/>
      <c r="M145" s="125"/>
    </row>
    <row r="146" spans="1:13" ht="12" customHeight="1" thickTop="1" thickBot="1" x14ac:dyDescent="0.3">
      <c r="B146" s="225"/>
      <c r="C146" s="226"/>
      <c r="D146" s="227"/>
      <c r="E146" s="227"/>
      <c r="F146" s="227"/>
      <c r="G146" s="227"/>
      <c r="H146" s="228"/>
      <c r="I146" s="228"/>
      <c r="J146" s="228"/>
      <c r="K146" s="229"/>
      <c r="L146" s="125"/>
      <c r="M146" s="125"/>
    </row>
    <row r="147" spans="1:13" ht="12" customHeight="1" thickBot="1" x14ac:dyDescent="0.3">
      <c r="B147" s="126"/>
      <c r="C147" s="382" t="s">
        <v>2</v>
      </c>
      <c r="D147" s="383"/>
      <c r="E147" s="203"/>
      <c r="F147" s="203"/>
      <c r="G147" s="144"/>
      <c r="H147" s="125"/>
      <c r="I147" s="125"/>
      <c r="J147" s="125"/>
      <c r="K147" s="127"/>
      <c r="L147" s="125"/>
      <c r="M147" s="125"/>
    </row>
    <row r="148" spans="1:13" ht="15" customHeight="1" x14ac:dyDescent="0.25">
      <c r="B148" s="126"/>
      <c r="C148" s="306" t="s">
        <v>60</v>
      </c>
      <c r="D148" s="307">
        <v>17600</v>
      </c>
      <c r="E148" s="308"/>
      <c r="F148" s="203"/>
      <c r="G148" s="144"/>
      <c r="H148" s="125"/>
      <c r="I148" s="125"/>
      <c r="J148" s="125"/>
      <c r="K148" s="127"/>
      <c r="L148" s="125"/>
      <c r="M148" s="125"/>
    </row>
    <row r="149" spans="1:13" ht="15" customHeight="1" x14ac:dyDescent="0.25">
      <c r="B149" s="126"/>
      <c r="C149" s="309" t="s">
        <v>93</v>
      </c>
      <c r="D149" s="310">
        <v>8400</v>
      </c>
      <c r="E149" s="308"/>
      <c r="F149" s="203"/>
      <c r="G149" s="144"/>
      <c r="H149" s="125"/>
      <c r="I149" s="125"/>
      <c r="J149" s="125"/>
      <c r="K149" s="127"/>
      <c r="L149" s="125"/>
      <c r="M149" s="125"/>
    </row>
    <row r="150" spans="1:13" ht="15" customHeight="1" thickBot="1" x14ac:dyDescent="0.3">
      <c r="B150" s="126"/>
      <c r="C150" s="311" t="s">
        <v>94</v>
      </c>
      <c r="D150" s="310">
        <v>4000</v>
      </c>
      <c r="E150" s="308"/>
      <c r="F150" s="203"/>
      <c r="G150" s="144"/>
      <c r="H150" s="125"/>
      <c r="I150" s="125"/>
      <c r="J150" s="125"/>
      <c r="K150" s="127"/>
      <c r="L150" s="125"/>
      <c r="M150" s="125"/>
    </row>
    <row r="151" spans="1:13" ht="16.5" thickBot="1" x14ac:dyDescent="0.3">
      <c r="B151" s="126"/>
      <c r="C151" s="312" t="s">
        <v>35</v>
      </c>
      <c r="D151" s="313">
        <f>SUM(D148:D150)</f>
        <v>30000</v>
      </c>
      <c r="E151" s="308"/>
      <c r="F151" s="203"/>
      <c r="G151" s="144"/>
      <c r="H151" s="125"/>
      <c r="I151" s="125"/>
      <c r="J151" s="125"/>
      <c r="K151" s="127"/>
      <c r="L151" s="125"/>
      <c r="M151" s="125"/>
    </row>
    <row r="152" spans="1:13" ht="11.25" customHeight="1" x14ac:dyDescent="0.25">
      <c r="B152" s="126"/>
      <c r="C152" s="314" t="s">
        <v>80</v>
      </c>
      <c r="D152" s="315"/>
      <c r="E152" s="315"/>
      <c r="F152" s="144"/>
      <c r="G152" s="144"/>
      <c r="H152" s="125"/>
      <c r="I152" s="125"/>
      <c r="J152" s="125"/>
      <c r="K152" s="127"/>
      <c r="L152" s="125"/>
      <c r="M152" s="125"/>
    </row>
    <row r="153" spans="1:13" ht="11.25" customHeight="1" x14ac:dyDescent="0.25">
      <c r="B153" s="126"/>
      <c r="C153" s="314" t="s">
        <v>92</v>
      </c>
      <c r="D153" s="315"/>
      <c r="E153" s="315"/>
      <c r="F153" s="144"/>
      <c r="G153" s="144"/>
      <c r="H153" s="125"/>
      <c r="I153" s="125"/>
      <c r="J153" s="125"/>
      <c r="K153" s="127"/>
      <c r="L153" s="125"/>
      <c r="M153" s="125"/>
    </row>
    <row r="154" spans="1:13" ht="12" customHeight="1" x14ac:dyDescent="0.25">
      <c r="B154" s="126"/>
      <c r="C154" s="130" t="s">
        <v>95</v>
      </c>
      <c r="D154" s="144"/>
      <c r="E154" s="144"/>
      <c r="F154" s="144"/>
      <c r="G154" s="144"/>
      <c r="H154" s="125"/>
      <c r="I154" s="125"/>
      <c r="J154" s="125"/>
      <c r="K154" s="127"/>
      <c r="L154" s="125"/>
      <c r="M154" s="125"/>
    </row>
    <row r="155" spans="1:13" ht="5.25" customHeight="1" thickBot="1" x14ac:dyDescent="0.3">
      <c r="B155" s="126"/>
      <c r="C155" s="130"/>
      <c r="D155" s="144"/>
      <c r="E155" s="144"/>
      <c r="F155" s="144"/>
      <c r="G155" s="144"/>
      <c r="H155" s="125"/>
      <c r="I155" s="125"/>
      <c r="J155" s="125"/>
      <c r="K155" s="127"/>
      <c r="L155" s="125"/>
      <c r="M155" s="125"/>
    </row>
    <row r="156" spans="1:13" ht="63.75" thickBot="1" x14ac:dyDescent="0.3">
      <c r="B156" s="126"/>
      <c r="C156" s="113" t="s">
        <v>19</v>
      </c>
      <c r="D156" s="120" t="s">
        <v>20</v>
      </c>
      <c r="E156" s="73" t="str">
        <f>F20</f>
        <v>LANDET KVANTUM UKE 14</v>
      </c>
      <c r="F156" s="73" t="str">
        <f>G20</f>
        <v>LANDET KVANTUM T.O.M UKE 14</v>
      </c>
      <c r="G156" s="73" t="str">
        <f>I20</f>
        <v>RESTKVOTER</v>
      </c>
      <c r="H156" s="96" t="str">
        <f>J20</f>
        <v>LANDET KVANTUM T.O.M. UKE 14 2015</v>
      </c>
      <c r="I156" s="125"/>
      <c r="J156" s="125"/>
      <c r="K156" s="127"/>
      <c r="L156" s="125"/>
      <c r="M156" s="125"/>
    </row>
    <row r="157" spans="1:13" ht="15" customHeight="1" thickBot="1" x14ac:dyDescent="0.3">
      <c r="B157" s="126"/>
      <c r="C157" s="118" t="s">
        <v>5</v>
      </c>
      <c r="D157" s="197">
        <v>17487</v>
      </c>
      <c r="E157" s="197">
        <v>19.826599999999999</v>
      </c>
      <c r="F157" s="197">
        <v>353.57499999999999</v>
      </c>
      <c r="G157" s="197">
        <f>D157-F157</f>
        <v>17133.424999999999</v>
      </c>
      <c r="H157" s="235">
        <v>174.88399999999999</v>
      </c>
      <c r="I157" s="125"/>
      <c r="J157" s="125"/>
      <c r="K157" s="127"/>
      <c r="L157" s="125"/>
      <c r="M157" s="125"/>
    </row>
    <row r="158" spans="1:13" ht="15" customHeight="1" thickBot="1" x14ac:dyDescent="0.3">
      <c r="B158" s="126"/>
      <c r="C158" s="121" t="s">
        <v>45</v>
      </c>
      <c r="D158" s="197">
        <v>100</v>
      </c>
      <c r="E158" s="197">
        <v>1</v>
      </c>
      <c r="F158" s="197">
        <v>3</v>
      </c>
      <c r="G158" s="197">
        <f>D158-F158</f>
        <v>97</v>
      </c>
      <c r="H158" s="235">
        <v>1</v>
      </c>
      <c r="I158" s="125"/>
      <c r="J158" s="125"/>
      <c r="K158" s="127"/>
      <c r="L158" s="125"/>
      <c r="M158" s="125"/>
    </row>
    <row r="159" spans="1:13" ht="15" customHeight="1" thickBot="1" x14ac:dyDescent="0.3">
      <c r="B159" s="126"/>
      <c r="C159" s="116" t="s">
        <v>40</v>
      </c>
      <c r="D159" s="198">
        <v>13</v>
      </c>
      <c r="E159" s="198"/>
      <c r="F159" s="198"/>
      <c r="G159" s="198">
        <f>D159-F159</f>
        <v>13</v>
      </c>
      <c r="H159" s="236"/>
      <c r="I159" s="125"/>
      <c r="J159" s="125"/>
      <c r="K159" s="127"/>
      <c r="L159" s="125"/>
      <c r="M159" s="125"/>
    </row>
    <row r="160" spans="1:13" ht="15" customHeight="1" thickBot="1" x14ac:dyDescent="0.3">
      <c r="A160" s="125"/>
      <c r="B160" s="126"/>
      <c r="C160" s="119" t="s">
        <v>57</v>
      </c>
      <c r="D160" s="199">
        <f>SUM(D157:D159)</f>
        <v>17600</v>
      </c>
      <c r="E160" s="199">
        <f>SUM(E157:E159)</f>
        <v>20.826599999999999</v>
      </c>
      <c r="F160" s="199">
        <f>SUM(F157:F159)</f>
        <v>356.57499999999999</v>
      </c>
      <c r="G160" s="199">
        <f>D160-F160</f>
        <v>17243.424999999999</v>
      </c>
      <c r="H160" s="222">
        <f>SUM(H157:H159)</f>
        <v>175.88399999999999</v>
      </c>
      <c r="I160" s="125"/>
      <c r="J160" s="125"/>
      <c r="K160" s="127"/>
      <c r="L160" s="125"/>
      <c r="M160" s="125"/>
    </row>
    <row r="161" spans="1:13" ht="21" customHeight="1" thickBot="1" x14ac:dyDescent="0.3">
      <c r="B161" s="160"/>
      <c r="C161" s="141" t="s">
        <v>81</v>
      </c>
      <c r="D161" s="162"/>
      <c r="E161" s="162"/>
      <c r="F161" s="224"/>
      <c r="G161" s="224"/>
      <c r="H161" s="224"/>
      <c r="I161" s="224"/>
      <c r="J161" s="162"/>
      <c r="K161" s="163"/>
      <c r="L161" s="125"/>
    </row>
    <row r="162" spans="1:13" s="43" customFormat="1" ht="30" customHeight="1" thickTop="1" thickBot="1" x14ac:dyDescent="0.35">
      <c r="A162" s="83"/>
      <c r="B162" s="52"/>
      <c r="C162" s="230" t="s">
        <v>47</v>
      </c>
      <c r="D162" s="52"/>
      <c r="E162" s="52"/>
      <c r="F162" s="52"/>
      <c r="G162" s="52"/>
      <c r="H162" s="52"/>
      <c r="I162" s="85"/>
      <c r="J162" s="85"/>
      <c r="K162" s="52"/>
      <c r="L162" s="85"/>
      <c r="M162" s="85"/>
    </row>
    <row r="163" spans="1:13" ht="17.100000000000001" customHeight="1" thickTop="1" x14ac:dyDescent="0.25">
      <c r="B163" s="387" t="s">
        <v>1</v>
      </c>
      <c r="C163" s="388"/>
      <c r="D163" s="388"/>
      <c r="E163" s="388"/>
      <c r="F163" s="388"/>
      <c r="G163" s="388"/>
      <c r="H163" s="388"/>
      <c r="I163" s="388"/>
      <c r="J163" s="388"/>
      <c r="K163" s="389"/>
      <c r="L163" s="204"/>
      <c r="M163" s="204"/>
    </row>
    <row r="164" spans="1:13" ht="6" customHeight="1" thickBot="1" x14ac:dyDescent="0.3">
      <c r="B164" s="53"/>
      <c r="C164" s="44"/>
      <c r="D164" s="44"/>
      <c r="E164" s="44"/>
      <c r="F164" s="44"/>
      <c r="G164" s="44"/>
      <c r="H164" s="44"/>
      <c r="I164" s="84"/>
      <c r="J164" s="84"/>
      <c r="K164" s="45"/>
      <c r="L164" s="84"/>
      <c r="M164" s="84"/>
    </row>
    <row r="165" spans="1:13" s="3" customFormat="1" ht="18" customHeight="1" thickBot="1" x14ac:dyDescent="0.3">
      <c r="B165" s="30"/>
      <c r="C165" s="382" t="s">
        <v>2</v>
      </c>
      <c r="D165" s="383"/>
      <c r="E165" s="382" t="s">
        <v>58</v>
      </c>
      <c r="F165" s="383"/>
      <c r="G165" s="382" t="s">
        <v>59</v>
      </c>
      <c r="H165" s="383"/>
      <c r="I165" s="87"/>
      <c r="J165" s="87"/>
      <c r="K165" s="32"/>
      <c r="L165" s="150"/>
      <c r="M165" s="150"/>
    </row>
    <row r="166" spans="1:13" ht="14.25" customHeight="1" x14ac:dyDescent="0.25">
      <c r="B166" s="53"/>
      <c r="C166" s="306" t="s">
        <v>60</v>
      </c>
      <c r="D166" s="316">
        <v>33532</v>
      </c>
      <c r="E166" s="317" t="s">
        <v>5</v>
      </c>
      <c r="F166" s="318">
        <v>20022</v>
      </c>
      <c r="G166" s="309" t="s">
        <v>12</v>
      </c>
      <c r="H166" s="106">
        <v>10966</v>
      </c>
      <c r="I166" s="87"/>
      <c r="J166" s="87"/>
      <c r="K166" s="33"/>
      <c r="L166" s="158"/>
      <c r="M166" s="158"/>
    </row>
    <row r="167" spans="1:13" ht="14.25" customHeight="1" x14ac:dyDescent="0.25">
      <c r="B167" s="53"/>
      <c r="C167" s="309" t="s">
        <v>48</v>
      </c>
      <c r="D167" s="319">
        <v>32164</v>
      </c>
      <c r="E167" s="320" t="s">
        <v>49</v>
      </c>
      <c r="F167" s="321">
        <v>8000</v>
      </c>
      <c r="G167" s="309" t="s">
        <v>11</v>
      </c>
      <c r="H167" s="106">
        <v>2854</v>
      </c>
      <c r="I167" s="87"/>
      <c r="J167" s="87"/>
      <c r="K167" s="33"/>
      <c r="L167" s="158"/>
      <c r="M167" s="158"/>
    </row>
    <row r="168" spans="1:13" ht="14.25" customHeight="1" x14ac:dyDescent="0.25">
      <c r="B168" s="53"/>
      <c r="C168" s="309"/>
      <c r="D168" s="319"/>
      <c r="E168" s="320" t="s">
        <v>42</v>
      </c>
      <c r="F168" s="321">
        <v>5500</v>
      </c>
      <c r="G168" s="309" t="s">
        <v>50</v>
      </c>
      <c r="H168" s="106">
        <v>4776</v>
      </c>
      <c r="I168" s="87"/>
      <c r="J168" s="87"/>
      <c r="K168" s="55"/>
      <c r="L168" s="205"/>
      <c r="M168" s="205"/>
    </row>
    <row r="169" spans="1:13" ht="14.1" customHeight="1" thickBot="1" x14ac:dyDescent="0.3">
      <c r="B169" s="53"/>
      <c r="C169" s="309"/>
      <c r="D169" s="319"/>
      <c r="E169" s="320"/>
      <c r="F169" s="321"/>
      <c r="G169" s="309" t="s">
        <v>51</v>
      </c>
      <c r="H169" s="106">
        <v>1426</v>
      </c>
      <c r="I169" s="87"/>
      <c r="J169" s="87"/>
      <c r="K169" s="55"/>
      <c r="L169" s="205"/>
      <c r="M169" s="205"/>
    </row>
    <row r="170" spans="1:13" ht="14.1" customHeight="1" thickBot="1" x14ac:dyDescent="0.3">
      <c r="B170" s="53"/>
      <c r="C170" s="56" t="s">
        <v>35</v>
      </c>
      <c r="D170" s="322">
        <f>SUM(D166:D169)</f>
        <v>65696</v>
      </c>
      <c r="E170" s="323" t="s">
        <v>62</v>
      </c>
      <c r="F170" s="322">
        <f>SUM(F166:F169)</f>
        <v>33522</v>
      </c>
      <c r="G170" s="56" t="s">
        <v>5</v>
      </c>
      <c r="H170" s="107">
        <f>SUM(H166:H169)</f>
        <v>20022</v>
      </c>
      <c r="I170" s="87"/>
      <c r="J170" s="87"/>
      <c r="K170" s="55"/>
      <c r="L170" s="205"/>
      <c r="M170" s="205"/>
    </row>
    <row r="171" spans="1:13" ht="12.95" customHeight="1" x14ac:dyDescent="0.25">
      <c r="B171" s="53"/>
      <c r="C171" s="285" t="s">
        <v>97</v>
      </c>
      <c r="D171" s="320"/>
      <c r="E171" s="320"/>
      <c r="F171" s="320"/>
      <c r="G171" s="88"/>
      <c r="H171" s="54"/>
      <c r="I171" s="87"/>
      <c r="J171" s="87"/>
      <c r="K171" s="55"/>
      <c r="L171" s="205"/>
      <c r="M171" s="205"/>
    </row>
    <row r="172" spans="1:13" s="6" customFormat="1" ht="12.95" customHeight="1" x14ac:dyDescent="0.25">
      <c r="B172" s="53"/>
      <c r="C172" s="324" t="s">
        <v>96</v>
      </c>
      <c r="D172" s="88"/>
      <c r="E172" s="88"/>
      <c r="F172" s="88"/>
      <c r="G172" s="88"/>
      <c r="H172" s="44"/>
      <c r="I172" s="84"/>
      <c r="J172" s="84"/>
      <c r="K172" s="45"/>
      <c r="L172" s="84"/>
      <c r="M172" s="84"/>
    </row>
    <row r="173" spans="1:13" s="6" customFormat="1" ht="8.25" customHeight="1" thickBot="1" x14ac:dyDescent="0.3">
      <c r="B173" s="53"/>
      <c r="C173" s="57"/>
      <c r="D173" s="44"/>
      <c r="E173" s="44"/>
      <c r="F173" s="44"/>
      <c r="G173" s="44"/>
      <c r="H173" s="44"/>
      <c r="I173" s="84"/>
      <c r="J173" s="84"/>
      <c r="K173" s="45"/>
      <c r="L173" s="84"/>
      <c r="M173" s="84"/>
    </row>
    <row r="174" spans="1:13" ht="18" customHeight="1" x14ac:dyDescent="0.25">
      <c r="B174" s="384" t="s">
        <v>8</v>
      </c>
      <c r="C174" s="385"/>
      <c r="D174" s="385"/>
      <c r="E174" s="385"/>
      <c r="F174" s="385"/>
      <c r="G174" s="385"/>
      <c r="H174" s="385"/>
      <c r="I174" s="385"/>
      <c r="J174" s="385"/>
      <c r="K174" s="386"/>
      <c r="L174" s="204"/>
      <c r="M174" s="204"/>
    </row>
    <row r="175" spans="1:13" ht="4.5" customHeight="1" thickBot="1" x14ac:dyDescent="0.3">
      <c r="B175" s="58"/>
      <c r="C175" s="59"/>
      <c r="D175" s="59"/>
      <c r="E175" s="59"/>
      <c r="F175" s="59"/>
      <c r="G175" s="59"/>
      <c r="H175" s="59"/>
      <c r="I175" s="90"/>
      <c r="J175" s="90"/>
      <c r="K175" s="60"/>
      <c r="L175" s="90"/>
      <c r="M175" s="90"/>
    </row>
    <row r="176" spans="1:13" ht="63.75" thickBot="1" x14ac:dyDescent="0.3">
      <c r="A176" s="3"/>
      <c r="B176" s="30"/>
      <c r="C176" s="113" t="s">
        <v>19</v>
      </c>
      <c r="D176" s="329" t="s">
        <v>20</v>
      </c>
      <c r="E176" s="240" t="str">
        <f>F20</f>
        <v>LANDET KVANTUM UKE 14</v>
      </c>
      <c r="F176" s="73" t="str">
        <f>G20</f>
        <v>LANDET KVANTUM T.O.M UKE 14</v>
      </c>
      <c r="G176" s="73" t="str">
        <f>I20</f>
        <v>RESTKVOTER</v>
      </c>
      <c r="H176" s="96" t="str">
        <f>J20</f>
        <v>LANDET KVANTUM T.O.M. UKE 14 2015</v>
      </c>
      <c r="I176" s="77"/>
      <c r="J176" s="150"/>
      <c r="K176" s="32"/>
      <c r="L176" s="150"/>
      <c r="M176" s="150"/>
    </row>
    <row r="177" spans="1:13" ht="14.1" customHeight="1" x14ac:dyDescent="0.25">
      <c r="B177" s="53"/>
      <c r="C177" s="114" t="s">
        <v>16</v>
      </c>
      <c r="D177" s="245">
        <f>D178+D179+D180+D181</f>
        <v>20022</v>
      </c>
      <c r="E177" s="352">
        <f>E178+E179+E180+E181</f>
        <v>517.61389999999994</v>
      </c>
      <c r="F177" s="352">
        <f>F178+F179+F180+F181</f>
        <v>11570.723099999997</v>
      </c>
      <c r="G177" s="352">
        <f>G178+G179+G180+G181</f>
        <v>8451.2769000000008</v>
      </c>
      <c r="H177" s="356">
        <f>H178+H179+H180+H181</f>
        <v>14913.373600000001</v>
      </c>
      <c r="I177" s="84"/>
      <c r="J177" s="84"/>
      <c r="K177" s="61"/>
      <c r="L177" s="206"/>
      <c r="M177" s="206"/>
    </row>
    <row r="178" spans="1:13" ht="14.1" customHeight="1" x14ac:dyDescent="0.25">
      <c r="B178" s="53"/>
      <c r="C178" s="333" t="s">
        <v>12</v>
      </c>
      <c r="D178" s="325">
        <v>10966</v>
      </c>
      <c r="E178" s="353">
        <v>263.19619999999998</v>
      </c>
      <c r="F178" s="353">
        <v>9779.4694999999992</v>
      </c>
      <c r="G178" s="353">
        <f t="shared" ref="G178:G183" si="5">D178-F178</f>
        <v>1186.5305000000008</v>
      </c>
      <c r="H178" s="357">
        <v>12465.4953</v>
      </c>
      <c r="I178" s="84"/>
      <c r="J178" s="84"/>
      <c r="K178" s="61"/>
      <c r="L178" s="206"/>
      <c r="M178" s="206"/>
    </row>
    <row r="179" spans="1:13" ht="14.1" customHeight="1" x14ac:dyDescent="0.25">
      <c r="B179" s="53"/>
      <c r="C179" s="115" t="s">
        <v>11</v>
      </c>
      <c r="D179" s="325">
        <v>2854</v>
      </c>
      <c r="E179" s="353">
        <v>169.1551</v>
      </c>
      <c r="F179" s="353">
        <v>396.8023</v>
      </c>
      <c r="G179" s="353">
        <f t="shared" si="5"/>
        <v>2457.1977000000002</v>
      </c>
      <c r="H179" s="357">
        <v>1432.1021000000001</v>
      </c>
      <c r="I179" s="84"/>
      <c r="J179" s="84"/>
      <c r="K179" s="61"/>
      <c r="L179" s="206"/>
      <c r="M179" s="206"/>
    </row>
    <row r="180" spans="1:13" ht="14.1" customHeight="1" x14ac:dyDescent="0.25">
      <c r="B180" s="53"/>
      <c r="C180" s="115" t="s">
        <v>51</v>
      </c>
      <c r="D180" s="325">
        <v>1426</v>
      </c>
      <c r="E180" s="353">
        <v>54.238999999999997</v>
      </c>
      <c r="F180" s="353">
        <v>1327.2107000000001</v>
      </c>
      <c r="G180" s="353">
        <f t="shared" si="5"/>
        <v>98.789299999999912</v>
      </c>
      <c r="H180" s="357">
        <v>986.07280000000003</v>
      </c>
      <c r="I180" s="84"/>
      <c r="J180" s="84"/>
      <c r="K180" s="61"/>
      <c r="L180" s="206"/>
      <c r="M180" s="206"/>
    </row>
    <row r="181" spans="1:13" ht="14.1" customHeight="1" x14ac:dyDescent="0.25">
      <c r="B181" s="53"/>
      <c r="C181" s="115" t="s">
        <v>50</v>
      </c>
      <c r="D181" s="325">
        <v>4776</v>
      </c>
      <c r="E181" s="353">
        <v>31.023599999999998</v>
      </c>
      <c r="F181" s="353">
        <v>67.240600000000001</v>
      </c>
      <c r="G181" s="353">
        <f t="shared" si="5"/>
        <v>4708.7593999999999</v>
      </c>
      <c r="H181" s="357">
        <v>29.703399999999998</v>
      </c>
      <c r="I181" s="84"/>
      <c r="J181" s="84"/>
      <c r="K181" s="61"/>
      <c r="L181" s="206"/>
      <c r="M181" s="206"/>
    </row>
    <row r="182" spans="1:13" ht="14.1" customHeight="1" thickBot="1" x14ac:dyDescent="0.3">
      <c r="B182" s="53"/>
      <c r="C182" s="116" t="s">
        <v>42</v>
      </c>
      <c r="D182" s="246">
        <v>5500</v>
      </c>
      <c r="E182" s="338">
        <v>87.588999999999999</v>
      </c>
      <c r="F182" s="338">
        <v>173.179</v>
      </c>
      <c r="G182" s="338">
        <f t="shared" si="5"/>
        <v>5326.8209999999999</v>
      </c>
      <c r="H182" s="339">
        <v>233.2517</v>
      </c>
      <c r="I182" s="84"/>
      <c r="J182" s="84"/>
      <c r="K182" s="61"/>
      <c r="L182" s="206"/>
      <c r="M182" s="206"/>
    </row>
    <row r="183" spans="1:13" ht="14.1" customHeight="1" x14ac:dyDescent="0.25">
      <c r="B183" s="53"/>
      <c r="C183" s="114" t="s">
        <v>17</v>
      </c>
      <c r="D183" s="245">
        <v>8000</v>
      </c>
      <c r="E183" s="352">
        <v>41.578499999999998</v>
      </c>
      <c r="F183" s="352">
        <v>1415.4265</v>
      </c>
      <c r="G183" s="352">
        <f t="shared" si="5"/>
        <v>6584.5735000000004</v>
      </c>
      <c r="H183" s="356">
        <v>2476.6713</v>
      </c>
      <c r="I183" s="84"/>
      <c r="J183" s="84"/>
      <c r="K183" s="61"/>
      <c r="L183" s="206"/>
      <c r="M183" s="206"/>
    </row>
    <row r="184" spans="1:13" ht="14.1" customHeight="1" x14ac:dyDescent="0.25">
      <c r="B184" s="53"/>
      <c r="C184" s="115" t="s">
        <v>33</v>
      </c>
      <c r="D184" s="325"/>
      <c r="E184" s="353"/>
      <c r="F184" s="353">
        <v>830.80169999999998</v>
      </c>
      <c r="G184" s="353"/>
      <c r="H184" s="357">
        <v>1655.9496999999999</v>
      </c>
      <c r="I184" s="84"/>
      <c r="J184" s="84"/>
      <c r="K184" s="61"/>
      <c r="L184" s="206"/>
      <c r="M184" s="206"/>
    </row>
    <row r="185" spans="1:13" ht="14.1" customHeight="1" thickBot="1" x14ac:dyDescent="0.3">
      <c r="B185" s="53"/>
      <c r="C185" s="117" t="s">
        <v>52</v>
      </c>
      <c r="D185" s="247"/>
      <c r="E185" s="354">
        <f>E183-E184</f>
        <v>41.578499999999998</v>
      </c>
      <c r="F185" s="354">
        <f>F183-F184</f>
        <v>584.62480000000005</v>
      </c>
      <c r="G185" s="354"/>
      <c r="H185" s="358">
        <f>H183-H184</f>
        <v>820.72160000000008</v>
      </c>
      <c r="I185" s="87"/>
      <c r="J185" s="87"/>
      <c r="K185" s="61"/>
      <c r="L185" s="206"/>
      <c r="M185" s="206"/>
    </row>
    <row r="186" spans="1:13" ht="14.1" customHeight="1" thickBot="1" x14ac:dyDescent="0.3">
      <c r="B186" s="53"/>
      <c r="C186" s="118" t="s">
        <v>13</v>
      </c>
      <c r="D186" s="326">
        <v>10</v>
      </c>
      <c r="E186" s="355"/>
      <c r="F186" s="355"/>
      <c r="G186" s="355">
        <f>D186-F186</f>
        <v>10</v>
      </c>
      <c r="H186" s="359">
        <v>2.7336999999999998</v>
      </c>
      <c r="I186" s="84"/>
      <c r="J186" s="84"/>
      <c r="K186" s="61"/>
      <c r="L186" s="206"/>
      <c r="M186" s="206"/>
    </row>
    <row r="187" spans="1:13" ht="14.1" customHeight="1" thickBot="1" x14ac:dyDescent="0.3">
      <c r="B187" s="53"/>
      <c r="C187" s="116" t="s">
        <v>53</v>
      </c>
      <c r="D187" s="246"/>
      <c r="E187" s="338"/>
      <c r="F187" s="338">
        <v>23</v>
      </c>
      <c r="G187" s="338">
        <f>D187-F187</f>
        <v>-23</v>
      </c>
      <c r="H187" s="339">
        <v>13</v>
      </c>
      <c r="I187" s="84"/>
      <c r="J187" s="84"/>
      <c r="K187" s="61"/>
      <c r="L187" s="206"/>
      <c r="M187" s="206"/>
    </row>
    <row r="188" spans="1:13" ht="16.5" thickBot="1" x14ac:dyDescent="0.3">
      <c r="A188" s="3"/>
      <c r="B188" s="30"/>
      <c r="C188" s="119" t="s">
        <v>9</v>
      </c>
      <c r="D188" s="200">
        <f>D177+D182+D183+D186</f>
        <v>33532</v>
      </c>
      <c r="E188" s="215">
        <f>E177+E182+E183+E186+E187</f>
        <v>646.78139999999996</v>
      </c>
      <c r="F188" s="215">
        <f>F177+F182+F183+F186+F187</f>
        <v>13182.328599999997</v>
      </c>
      <c r="G188" s="215">
        <f>G177+G182+G183+G186+G187</f>
        <v>20349.671399999999</v>
      </c>
      <c r="H188" s="212">
        <f>H177+H182+H183+H186+H187</f>
        <v>17639.030300000002</v>
      </c>
      <c r="I188" s="191"/>
      <c r="J188" s="191"/>
      <c r="K188" s="61"/>
      <c r="L188" s="206"/>
      <c r="M188" s="206"/>
    </row>
    <row r="189" spans="1:13" ht="14.1" customHeight="1" x14ac:dyDescent="0.25">
      <c r="A189" s="3"/>
      <c r="B189" s="30"/>
      <c r="C189" s="69"/>
      <c r="D189" s="70"/>
      <c r="E189" s="70"/>
      <c r="F189" s="70"/>
      <c r="G189" s="70"/>
      <c r="H189" s="31"/>
      <c r="I189" s="77"/>
      <c r="J189" s="150"/>
      <c r="K189" s="32"/>
      <c r="L189" s="150"/>
      <c r="M189" s="150"/>
    </row>
    <row r="190" spans="1:13" ht="14.1" customHeight="1" thickBot="1" x14ac:dyDescent="0.3">
      <c r="B190" s="62"/>
      <c r="C190" s="71" t="s">
        <v>54</v>
      </c>
      <c r="D190" s="71"/>
      <c r="E190" s="71"/>
      <c r="F190" s="71"/>
      <c r="G190" s="71"/>
      <c r="H190" s="63"/>
      <c r="I190" s="63"/>
      <c r="J190" s="63"/>
      <c r="K190" s="64"/>
      <c r="L190" s="84"/>
      <c r="M190" s="84"/>
    </row>
    <row r="191" spans="1:13" ht="14.1" customHeight="1" thickTop="1" x14ac:dyDescent="0.25"/>
    <row r="192" spans="1:13" s="43" customFormat="1" ht="17.100000000000001" customHeight="1" thickBot="1" x14ac:dyDescent="0.3">
      <c r="A192" s="83"/>
      <c r="B192" s="85"/>
      <c r="C192" s="97" t="s">
        <v>55</v>
      </c>
      <c r="D192" s="85"/>
      <c r="E192" s="85"/>
      <c r="F192" s="85"/>
      <c r="G192" s="85"/>
      <c r="H192" s="85"/>
      <c r="I192" s="85"/>
      <c r="J192" s="85"/>
      <c r="K192" s="83"/>
      <c r="L192" s="83"/>
      <c r="M192" s="83"/>
    </row>
    <row r="193" spans="2:13" ht="17.100000000000001" customHeight="1" thickTop="1" x14ac:dyDescent="0.25">
      <c r="B193" s="387" t="s">
        <v>1</v>
      </c>
      <c r="C193" s="388"/>
      <c r="D193" s="388"/>
      <c r="E193" s="388"/>
      <c r="F193" s="388"/>
      <c r="G193" s="388"/>
      <c r="H193" s="388"/>
      <c r="I193" s="388"/>
      <c r="J193" s="388"/>
      <c r="K193" s="389"/>
      <c r="L193" s="204"/>
      <c r="M193" s="204"/>
    </row>
    <row r="194" spans="2:13" ht="6" customHeight="1" thickBot="1" x14ac:dyDescent="0.3">
      <c r="B194" s="86"/>
      <c r="C194" s="84"/>
      <c r="D194" s="84"/>
      <c r="E194" s="84"/>
      <c r="F194" s="84"/>
      <c r="G194" s="84"/>
      <c r="H194" s="84"/>
      <c r="I194" s="84"/>
      <c r="J194" s="84"/>
      <c r="K194" s="75"/>
      <c r="L194" s="125"/>
      <c r="M194" s="125"/>
    </row>
    <row r="195" spans="2:13" s="3" customFormat="1" ht="14.1" customHeight="1" thickBot="1" x14ac:dyDescent="0.3">
      <c r="B195" s="76"/>
      <c r="C195" s="382" t="s">
        <v>2</v>
      </c>
      <c r="D195" s="383"/>
      <c r="E195"/>
      <c r="F195"/>
      <c r="G195" s="77"/>
      <c r="H195" s="77"/>
      <c r="I195" s="77"/>
      <c r="J195" s="150"/>
      <c r="K195" s="72"/>
      <c r="L195" s="4"/>
      <c r="M195" s="4"/>
    </row>
    <row r="196" spans="2:13" ht="16.5" customHeight="1" x14ac:dyDescent="0.25">
      <c r="B196" s="78"/>
      <c r="C196" s="306" t="s">
        <v>76</v>
      </c>
      <c r="D196" s="307">
        <v>6025</v>
      </c>
      <c r="E196" s="327"/>
      <c r="F196" s="269"/>
      <c r="G196" s="79"/>
      <c r="H196" s="79"/>
      <c r="I196" s="79"/>
      <c r="J196" s="168"/>
      <c r="K196" s="75"/>
      <c r="L196" s="125"/>
      <c r="M196" s="125"/>
    </row>
    <row r="197" spans="2:13" ht="14.1" customHeight="1" x14ac:dyDescent="0.25">
      <c r="B197" s="78"/>
      <c r="C197" s="309" t="s">
        <v>77</v>
      </c>
      <c r="D197" s="310">
        <v>31282</v>
      </c>
      <c r="E197" s="327"/>
      <c r="F197" s="269"/>
      <c r="G197" s="79"/>
      <c r="H197" s="79"/>
      <c r="I197" s="79"/>
      <c r="J197" s="168"/>
      <c r="K197" s="75"/>
      <c r="L197" s="125"/>
      <c r="M197" s="125"/>
    </row>
    <row r="198" spans="2:13" ht="14.1" customHeight="1" thickBot="1" x14ac:dyDescent="0.3">
      <c r="B198" s="78"/>
      <c r="C198" s="311" t="s">
        <v>32</v>
      </c>
      <c r="D198" s="310">
        <v>382</v>
      </c>
      <c r="E198" s="327"/>
      <c r="F198" s="269"/>
      <c r="G198" s="92"/>
      <c r="H198" s="79"/>
      <c r="I198" s="79"/>
      <c r="J198" s="168"/>
      <c r="K198" s="75"/>
      <c r="L198" s="125"/>
      <c r="M198" s="125"/>
    </row>
    <row r="199" spans="2:13" ht="14.1" customHeight="1" thickBot="1" x14ac:dyDescent="0.3">
      <c r="B199" s="78"/>
      <c r="C199" s="312" t="s">
        <v>35</v>
      </c>
      <c r="D199" s="313">
        <f>SUM(D196:D198)</f>
        <v>37689</v>
      </c>
      <c r="E199" s="327"/>
      <c r="F199"/>
      <c r="G199" s="92"/>
      <c r="H199" s="79"/>
      <c r="I199" s="79"/>
      <c r="J199" s="168"/>
      <c r="K199" s="75"/>
      <c r="L199" s="125"/>
      <c r="M199" s="125"/>
    </row>
    <row r="200" spans="2:13" ht="13.5" customHeight="1" x14ac:dyDescent="0.25">
      <c r="B200" s="86"/>
      <c r="C200" s="328" t="s">
        <v>86</v>
      </c>
      <c r="D200" s="320"/>
      <c r="E200" s="320"/>
      <c r="F200" s="87"/>
      <c r="G200" s="88"/>
      <c r="H200" s="84"/>
      <c r="I200" s="84"/>
      <c r="J200" s="84"/>
      <c r="K200" s="75"/>
      <c r="L200" s="125"/>
      <c r="M200" s="125"/>
    </row>
    <row r="201" spans="2:13" ht="14.25" customHeight="1" x14ac:dyDescent="0.25">
      <c r="B201" s="86"/>
      <c r="C201" s="324" t="s">
        <v>98</v>
      </c>
      <c r="D201" s="88"/>
      <c r="E201" s="88"/>
      <c r="F201" s="84"/>
      <c r="G201" s="84"/>
      <c r="H201" s="84"/>
      <c r="I201" s="84"/>
      <c r="J201" s="84"/>
      <c r="K201" s="75"/>
      <c r="L201" s="125"/>
      <c r="M201" s="125"/>
    </row>
    <row r="202" spans="2:13" ht="14.1" customHeight="1" thickBot="1" x14ac:dyDescent="0.3">
      <c r="B202" s="86"/>
      <c r="C202" s="324" t="s">
        <v>72</v>
      </c>
      <c r="D202" s="88"/>
      <c r="E202" s="88"/>
      <c r="F202" s="84"/>
      <c r="G202" s="84"/>
      <c r="H202" s="84"/>
      <c r="I202" s="84"/>
      <c r="J202" s="84"/>
      <c r="K202" s="75"/>
      <c r="L202" s="125"/>
      <c r="M202" s="125"/>
    </row>
    <row r="203" spans="2:13" ht="17.100000000000001" customHeight="1" x14ac:dyDescent="0.25">
      <c r="B203" s="384" t="s">
        <v>8</v>
      </c>
      <c r="C203" s="385"/>
      <c r="D203" s="385"/>
      <c r="E203" s="385"/>
      <c r="F203" s="385"/>
      <c r="G203" s="385"/>
      <c r="H203" s="385"/>
      <c r="I203" s="385"/>
      <c r="J203" s="385"/>
      <c r="K203" s="386"/>
      <c r="L203" s="204"/>
      <c r="M203" s="204"/>
    </row>
    <row r="204" spans="2:13" ht="6" customHeight="1" thickBot="1" x14ac:dyDescent="0.3">
      <c r="B204" s="89"/>
      <c r="C204" s="90"/>
      <c r="D204" s="90"/>
      <c r="E204" s="90"/>
      <c r="F204" s="90"/>
      <c r="G204" s="90"/>
      <c r="H204" s="90"/>
      <c r="I204" s="90"/>
      <c r="J204" s="90"/>
      <c r="K204" s="91"/>
      <c r="L204" s="90"/>
      <c r="M204" s="90"/>
    </row>
    <row r="205" spans="2:13" ht="62.25" customHeight="1" thickBot="1" x14ac:dyDescent="0.3">
      <c r="B205" s="86"/>
      <c r="C205" s="113" t="s">
        <v>19</v>
      </c>
      <c r="D205" s="120" t="s">
        <v>20</v>
      </c>
      <c r="E205" s="73" t="str">
        <f>F20</f>
        <v>LANDET KVANTUM UKE 14</v>
      </c>
      <c r="F205" s="73" t="str">
        <f>G20</f>
        <v>LANDET KVANTUM T.O.M UKE 14</v>
      </c>
      <c r="G205" s="73" t="str">
        <f>I20</f>
        <v>RESTKVOTER</v>
      </c>
      <c r="H205" s="96" t="str">
        <f>J20</f>
        <v>LANDET KVANTUM T.O.M. UKE 14 2015</v>
      </c>
      <c r="I205" s="84"/>
      <c r="J205" s="84"/>
      <c r="K205" s="75"/>
      <c r="L205" s="125"/>
      <c r="M205" s="125"/>
    </row>
    <row r="206" spans="2:13" s="101" customFormat="1" ht="14.1" customHeight="1" thickBot="1" x14ac:dyDescent="0.3">
      <c r="B206" s="98"/>
      <c r="C206" s="118" t="s">
        <v>56</v>
      </c>
      <c r="D206" s="197"/>
      <c r="E206" s="197">
        <v>9.6971000000000007</v>
      </c>
      <c r="F206" s="197">
        <v>502.41989999999998</v>
      </c>
      <c r="G206" s="197"/>
      <c r="H206" s="235">
        <v>312.47980000000001</v>
      </c>
      <c r="I206" s="99"/>
      <c r="J206" s="170"/>
      <c r="K206" s="100"/>
      <c r="L206" s="104"/>
      <c r="M206" s="104"/>
    </row>
    <row r="207" spans="2:13" ht="14.1" customHeight="1" thickBot="1" x14ac:dyDescent="0.3">
      <c r="B207" s="86"/>
      <c r="C207" s="121" t="s">
        <v>49</v>
      </c>
      <c r="D207" s="197"/>
      <c r="E207" s="197">
        <v>18.082799999999999</v>
      </c>
      <c r="F207" s="197">
        <v>603.31529999999998</v>
      </c>
      <c r="G207" s="197"/>
      <c r="H207" s="235">
        <v>534.61990000000003</v>
      </c>
      <c r="I207" s="112"/>
      <c r="J207" s="112"/>
      <c r="K207" s="75"/>
      <c r="L207" s="125"/>
      <c r="M207" s="125"/>
    </row>
    <row r="208" spans="2:13" s="101" customFormat="1" ht="14.1" customHeight="1" thickBot="1" x14ac:dyDescent="0.3">
      <c r="B208" s="98"/>
      <c r="C208" s="116" t="s">
        <v>40</v>
      </c>
      <c r="D208" s="198"/>
      <c r="E208" s="198"/>
      <c r="F208" s="198"/>
      <c r="G208" s="198"/>
      <c r="H208" s="236">
        <v>5.8514999999999997</v>
      </c>
      <c r="I208" s="99"/>
      <c r="J208" s="170"/>
      <c r="K208" s="100"/>
      <c r="L208" s="104"/>
      <c r="M208" s="104"/>
    </row>
    <row r="209" spans="2:13" s="101" customFormat="1" ht="14.1" customHeight="1" thickBot="1" x14ac:dyDescent="0.3">
      <c r="B209" s="93"/>
      <c r="C209" s="116" t="s">
        <v>61</v>
      </c>
      <c r="D209" s="198"/>
      <c r="E209" s="198"/>
      <c r="F209" s="198">
        <v>8</v>
      </c>
      <c r="G209" s="198"/>
      <c r="H209" s="236">
        <v>17</v>
      </c>
      <c r="I209" s="94"/>
      <c r="J209" s="94"/>
      <c r="K209" s="95"/>
      <c r="L209" s="207"/>
      <c r="M209" s="207"/>
    </row>
    <row r="210" spans="2:13" ht="16.5" thickBot="1" x14ac:dyDescent="0.3">
      <c r="B210" s="86"/>
      <c r="C210" s="119" t="s">
        <v>57</v>
      </c>
      <c r="D210" s="199">
        <v>6025</v>
      </c>
      <c r="E210" s="199">
        <f>SUM(E206:E209)</f>
        <v>27.779899999999998</v>
      </c>
      <c r="F210" s="199">
        <f>SUM(F206:F209)</f>
        <v>1113.7352000000001</v>
      </c>
      <c r="G210" s="199">
        <f>D210-F210</f>
        <v>4911.2647999999999</v>
      </c>
      <c r="H210" s="222">
        <f>H206+H207+H208+H209</f>
        <v>869.95119999999997</v>
      </c>
      <c r="I210" s="84"/>
      <c r="J210" s="84"/>
      <c r="K210" s="75"/>
      <c r="L210" s="125"/>
      <c r="M210" s="125"/>
    </row>
    <row r="211" spans="2:13" s="74" customFormat="1" ht="9" customHeight="1" x14ac:dyDescent="0.25">
      <c r="B211" s="86"/>
      <c r="C211" s="69"/>
      <c r="D211" s="102"/>
      <c r="E211" s="102"/>
      <c r="F211" s="102"/>
      <c r="G211" s="102"/>
      <c r="H211" s="84"/>
      <c r="I211" s="84"/>
      <c r="J211" s="84"/>
      <c r="K211" s="75"/>
      <c r="L211" s="125"/>
      <c r="M211" s="125"/>
    </row>
    <row r="212" spans="2:13" ht="14.1" customHeight="1" thickBot="1" x14ac:dyDescent="0.3">
      <c r="B212" s="80"/>
      <c r="C212" s="81"/>
      <c r="D212" s="81"/>
      <c r="E212" s="81"/>
      <c r="F212" s="81"/>
      <c r="G212" s="111"/>
      <c r="H212" s="81"/>
      <c r="I212" s="81"/>
      <c r="J212" s="162"/>
      <c r="K212" s="82"/>
      <c r="L212" s="125"/>
      <c r="M212" s="125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8"/>
    </row>
    <row r="217" spans="2:13" ht="14.1" hidden="1" customHeight="1" x14ac:dyDescent="0.25">
      <c r="F217" s="68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14
&amp;"-,Normal"&amp;11(iht. motatte landings- og sluttsedler fra fiskesalgslagene; alle tallstørrelser i hele tonn)&amp;R12.4.2016
</oddHeader>
    <oddFooter>&amp;LFiskeridirektoratet&amp;CReguleringsseksjonen&amp;RRune P. Mjørlund</oddFooter>
  </headerFooter>
  <rowBreaks count="2" manualBreakCount="2">
    <brk id="68" max="16383" man="1"/>
    <brk id="143" max="16383" man="1"/>
  </rowBreaks>
  <ignoredErrors>
    <ignoredError sqref="H40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UKE_14_2016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2016-04-12T11:21:29Z</cp:lastPrinted>
  <dcterms:created xsi:type="dcterms:W3CDTF">2011-07-06T12:13:20Z</dcterms:created>
  <dcterms:modified xsi:type="dcterms:W3CDTF">2016-04-12T12:04:48Z</dcterms:modified>
</cp:coreProperties>
</file>