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alyse-og formidling (STB)\1.5 Lønnsomhet fiskeflåten\14 Historiske tidsserier\Bedriftsokonomisk\8_Fartoygrupper\"/>
    </mc:Choice>
  </mc:AlternateContent>
  <bookViews>
    <workbookView xWindow="0" yWindow="0" windowWidth="19200" windowHeight="6760" tabRatio="697"/>
  </bookViews>
  <sheets>
    <sheet name="006 Torsketrålere_Reketrålere" sheetId="16" r:id="rId1"/>
    <sheet name="008 Diverse trålere" sheetId="31" r:id="rId2"/>
    <sheet name="Merknader - metodiske endringer" sheetId="40" r:id="rId3"/>
    <sheet name="Definisjoner" sheetId="41" r:id="rId4"/>
  </sheets>
  <calcPr calcId="162913"/>
</workbook>
</file>

<file path=xl/calcChain.xml><?xml version="1.0" encoding="utf-8"?>
<calcChain xmlns="http://schemas.openxmlformats.org/spreadsheetml/2006/main">
  <c r="J67" i="31" l="1"/>
  <c r="J63" i="31"/>
  <c r="J62" i="31"/>
  <c r="J56" i="31"/>
  <c r="J66" i="31" s="1"/>
  <c r="J40" i="31"/>
  <c r="J33" i="31"/>
  <c r="J35" i="31" s="1"/>
  <c r="J61" i="31" s="1"/>
  <c r="O67" i="16"/>
  <c r="O63" i="16"/>
  <c r="O56" i="16"/>
  <c r="O66" i="16" s="1"/>
  <c r="O40" i="16"/>
  <c r="O33" i="16"/>
  <c r="O35" i="16" s="1"/>
  <c r="O61" i="16" s="1"/>
  <c r="J64" i="31" l="1"/>
  <c r="J65" i="31"/>
  <c r="J42" i="31"/>
  <c r="J60" i="31" s="1"/>
  <c r="O64" i="16"/>
  <c r="O65" i="16"/>
  <c r="O42" i="16"/>
  <c r="I67" i="31"/>
  <c r="I63" i="31"/>
  <c r="I62" i="31"/>
  <c r="I56" i="31"/>
  <c r="I66" i="31" s="1"/>
  <c r="I40" i="31"/>
  <c r="I33" i="31"/>
  <c r="I35" i="31" s="1"/>
  <c r="N67" i="16"/>
  <c r="N63" i="16"/>
  <c r="N56" i="16"/>
  <c r="N66" i="16" s="1"/>
  <c r="N40" i="16"/>
  <c r="N33" i="16"/>
  <c r="N35" i="16" s="1"/>
  <c r="O60" i="16" l="1"/>
  <c r="O62" i="16"/>
  <c r="I42" i="31"/>
  <c r="I60" i="31" s="1"/>
  <c r="I61" i="31"/>
  <c r="I65" i="31"/>
  <c r="I64" i="31"/>
  <c r="N42" i="16"/>
  <c r="N61" i="16"/>
  <c r="N65" i="16"/>
  <c r="N64" i="16"/>
  <c r="G67" i="16"/>
  <c r="H67" i="16"/>
  <c r="I67" i="16"/>
  <c r="J67" i="16"/>
  <c r="K67" i="16"/>
  <c r="L67" i="16"/>
  <c r="M67" i="16"/>
  <c r="H63" i="16"/>
  <c r="I63" i="16"/>
  <c r="J63" i="16"/>
  <c r="K63" i="16"/>
  <c r="L63" i="16"/>
  <c r="M63" i="16"/>
  <c r="G63" i="16"/>
  <c r="N62" i="16" l="1"/>
  <c r="N60" i="16"/>
  <c r="C67" i="31"/>
  <c r="D67" i="31"/>
  <c r="E67" i="31"/>
  <c r="F67" i="31"/>
  <c r="G67" i="31"/>
  <c r="H67" i="31"/>
  <c r="B67" i="31"/>
  <c r="C63" i="31"/>
  <c r="D63" i="31"/>
  <c r="E63" i="31"/>
  <c r="F63" i="31"/>
  <c r="G63" i="31"/>
  <c r="H63" i="31"/>
  <c r="B63" i="31"/>
  <c r="B62" i="31"/>
  <c r="C62" i="31"/>
  <c r="D62" i="31"/>
  <c r="E62" i="31"/>
  <c r="F62" i="31"/>
  <c r="G62" i="31"/>
  <c r="H62" i="31"/>
  <c r="H56" i="31" l="1"/>
  <c r="H40" i="31"/>
  <c r="H33" i="31"/>
  <c r="H35" i="31" s="1"/>
  <c r="G33" i="31"/>
  <c r="G35" i="31" s="1"/>
  <c r="F33" i="31"/>
  <c r="F35" i="31" s="1"/>
  <c r="E33" i="31"/>
  <c r="E35" i="31" s="1"/>
  <c r="D33" i="31"/>
  <c r="D35" i="31" s="1"/>
  <c r="C33" i="31"/>
  <c r="C35" i="31" s="1"/>
  <c r="B33" i="31"/>
  <c r="B35" i="31" s="1"/>
  <c r="M56" i="16"/>
  <c r="M40" i="16"/>
  <c r="M33" i="16"/>
  <c r="M35" i="16" s="1"/>
  <c r="L33" i="16"/>
  <c r="L35" i="16" s="1"/>
  <c r="K33" i="16"/>
  <c r="K35" i="16" s="1"/>
  <c r="J33" i="16"/>
  <c r="J35" i="16" s="1"/>
  <c r="I33" i="16"/>
  <c r="I35" i="16" s="1"/>
  <c r="H33" i="16"/>
  <c r="H35" i="16" s="1"/>
  <c r="G33" i="16"/>
  <c r="G35" i="16" s="1"/>
  <c r="F33" i="16"/>
  <c r="F35" i="16" s="1"/>
  <c r="E33" i="16"/>
  <c r="E35" i="16" s="1"/>
  <c r="D33" i="16"/>
  <c r="D35" i="16" s="1"/>
  <c r="C33" i="16"/>
  <c r="C35" i="16" s="1"/>
  <c r="B33" i="16"/>
  <c r="B35" i="16" s="1"/>
  <c r="B61" i="16" s="1"/>
  <c r="E56" i="31"/>
  <c r="E51" i="31"/>
  <c r="E40" i="31"/>
  <c r="D56" i="31"/>
  <c r="D51" i="31"/>
  <c r="D40" i="31"/>
  <c r="C56" i="31"/>
  <c r="C51" i="31"/>
  <c r="C40" i="31"/>
  <c r="B56" i="31"/>
  <c r="B51" i="31"/>
  <c r="B40" i="31"/>
  <c r="F40" i="16"/>
  <c r="E40" i="16"/>
  <c r="D40" i="16"/>
  <c r="C40" i="16"/>
  <c r="B40" i="16"/>
  <c r="G40" i="16"/>
  <c r="G51" i="16"/>
  <c r="G56" i="16"/>
  <c r="H40" i="16"/>
  <c r="H51" i="16"/>
  <c r="H56" i="16"/>
  <c r="I40" i="16"/>
  <c r="I51" i="16"/>
  <c r="I56" i="16"/>
  <c r="J40" i="16"/>
  <c r="J51" i="16"/>
  <c r="J56" i="16"/>
  <c r="L51" i="16"/>
  <c r="G40" i="31"/>
  <c r="G56" i="31"/>
  <c r="L40" i="16"/>
  <c r="L56" i="16"/>
  <c r="F56" i="31"/>
  <c r="F51" i="31"/>
  <c r="F40" i="31"/>
  <c r="K56" i="16"/>
  <c r="K51" i="16"/>
  <c r="K40" i="16"/>
  <c r="B61" i="31" l="1"/>
  <c r="B42" i="31"/>
  <c r="B60" i="31" s="1"/>
  <c r="B42" i="16"/>
  <c r="K66" i="16"/>
  <c r="K64" i="16"/>
  <c r="K65" i="16"/>
  <c r="G66" i="16"/>
  <c r="G64" i="16"/>
  <c r="G65" i="16"/>
  <c r="B64" i="31"/>
  <c r="B66" i="31"/>
  <c r="B65" i="31"/>
  <c r="L66" i="16"/>
  <c r="L65" i="16"/>
  <c r="L64" i="16"/>
  <c r="H66" i="16"/>
  <c r="H65" i="16"/>
  <c r="H64" i="16"/>
  <c r="I65" i="16"/>
  <c r="I64" i="16"/>
  <c r="I66" i="16"/>
  <c r="D64" i="31"/>
  <c r="D66" i="31"/>
  <c r="D65" i="31"/>
  <c r="H64" i="31"/>
  <c r="H66" i="31"/>
  <c r="H65" i="31"/>
  <c r="E64" i="31"/>
  <c r="E66" i="31"/>
  <c r="E65" i="31"/>
  <c r="F65" i="31"/>
  <c r="F66" i="31"/>
  <c r="F64" i="31"/>
  <c r="G64" i="31"/>
  <c r="G65" i="31"/>
  <c r="G66" i="31"/>
  <c r="J64" i="16"/>
  <c r="J65" i="16"/>
  <c r="J66" i="16"/>
  <c r="C65" i="31"/>
  <c r="C64" i="31"/>
  <c r="C66" i="31"/>
  <c r="M65" i="16"/>
  <c r="M64" i="16"/>
  <c r="M66" i="16"/>
  <c r="D42" i="16"/>
  <c r="D61" i="16"/>
  <c r="F42" i="16"/>
  <c r="F61" i="16"/>
  <c r="H42" i="16"/>
  <c r="H61" i="16"/>
  <c r="J42" i="16"/>
  <c r="J61" i="16"/>
  <c r="L42" i="16"/>
  <c r="L61" i="16"/>
  <c r="C61" i="16"/>
  <c r="C42" i="16"/>
  <c r="E61" i="16"/>
  <c r="E42" i="16"/>
  <c r="G61" i="16"/>
  <c r="G42" i="16"/>
  <c r="I42" i="16"/>
  <c r="I61" i="16"/>
  <c r="K42" i="16"/>
  <c r="K61" i="16"/>
  <c r="M42" i="16"/>
  <c r="M61" i="16"/>
  <c r="C42" i="31"/>
  <c r="C60" i="31" s="1"/>
  <c r="C61" i="31"/>
  <c r="E42" i="31"/>
  <c r="E60" i="31" s="1"/>
  <c r="E61" i="31"/>
  <c r="G42" i="31"/>
  <c r="G60" i="31" s="1"/>
  <c r="G61" i="31"/>
  <c r="D61" i="31"/>
  <c r="D42" i="31"/>
  <c r="D60" i="31" s="1"/>
  <c r="F42" i="31"/>
  <c r="F60" i="31" s="1"/>
  <c r="F61" i="31"/>
  <c r="H61" i="31"/>
  <c r="H42" i="31"/>
  <c r="H60" i="31" s="1"/>
  <c r="K60" i="16" l="1"/>
  <c r="K62" i="16"/>
  <c r="J60" i="16"/>
  <c r="J62" i="16"/>
  <c r="M60" i="16"/>
  <c r="M62" i="16"/>
  <c r="I60" i="16"/>
  <c r="I62" i="16"/>
  <c r="L60" i="16"/>
  <c r="L62" i="16"/>
  <c r="H60" i="16"/>
  <c r="H62" i="16"/>
  <c r="G60" i="16"/>
  <c r="G62" i="16"/>
</calcChain>
</file>

<file path=xl/sharedStrings.xml><?xml version="1.0" encoding="utf-8"?>
<sst xmlns="http://schemas.openxmlformats.org/spreadsheetml/2006/main" count="230" uniqueCount="128">
  <si>
    <t>Drivstoff</t>
  </si>
  <si>
    <t>Produktavgift</t>
  </si>
  <si>
    <t>Agn, is, salt og emballasje</t>
  </si>
  <si>
    <t>Sosiale kostnader</t>
  </si>
  <si>
    <t>Forsikring fartøy</t>
  </si>
  <si>
    <t>Vedlikehold fartøy</t>
  </si>
  <si>
    <t>Vedlikehold/nyanskaffelser redskap</t>
  </si>
  <si>
    <t>Netto finansposter</t>
  </si>
  <si>
    <t>Antall fartøy i utvalg</t>
  </si>
  <si>
    <t>Strukturavgift</t>
  </si>
  <si>
    <t>Kontrollavgift</t>
  </si>
  <si>
    <t>Ordinært resultat før skatt</t>
  </si>
  <si>
    <t>Driftsinntekter</t>
  </si>
  <si>
    <t>Driftsinntekter (kr)</t>
  </si>
  <si>
    <t>Driftskostnader:</t>
  </si>
  <si>
    <t>Lønnsomhetsundersøkelse for fiskeflåten</t>
  </si>
  <si>
    <t>År:</t>
  </si>
  <si>
    <t>Gjennomsnitt per fartøy</t>
  </si>
  <si>
    <t>Løpende kroneverdi</t>
  </si>
  <si>
    <t>Arbeidsgodtgjørelse til mannskap</t>
  </si>
  <si>
    <t>Tidsserie:</t>
  </si>
  <si>
    <t>Endringer i metode/underliggende forutsetninger</t>
  </si>
  <si>
    <t>Endringer i fartøygruppering</t>
  </si>
  <si>
    <t>Lønnsomhetsundersøkelse for fiskeflåten - Fartøygrupper</t>
  </si>
  <si>
    <t>Definisjoner</t>
  </si>
  <si>
    <t>Agn, is salt og emballasje</t>
  </si>
  <si>
    <t>Her inngår kostnader til agn, konservering av fisk og emballasje.</t>
  </si>
  <si>
    <t>Vedlikehold/nyanskaffelse redskap</t>
  </si>
  <si>
    <t>Driftsresultat</t>
  </si>
  <si>
    <t>Driftsresultatet er resultatet av driftsaktivitetene til fartøyet; differansen mellom driftsinntektene og sum driftskostnader.</t>
  </si>
  <si>
    <t>Dette nøkkeltallet viser hvor mye som tjenes på hver 100 kr solgt (Driftsresultat*100%/Driftsinntekter).</t>
  </si>
  <si>
    <t>Rentesubsidier/Kontraheringstilskudd</t>
  </si>
  <si>
    <t>Her inngår renteinntekter og eventuelle rentesubsidier/kontraheringstilskudd (fra 1999) i tillegg til andre finansinntekter (inkl. gevinst på fordringer og gjeld i utenlandsk valuta som følge av valutakursendringer).</t>
  </si>
  <si>
    <t>Her inngår rentekostnader i tillegg til andre finanskostnader (inkl. tap på fordringer og gjeld i utenlandsk valuta som følge av valutakursendringer).</t>
  </si>
  <si>
    <t>Nettofinansposter er differansen mellom finansinntekter (kostnadsreduserende driftstilskudd/likviditetstilskudd, rentesubsidier/kontraheringstilskudd, diverse finansinntekter) og diverse finanskostnader.</t>
  </si>
  <si>
    <t>Ordinært resultat før skatt er driftsresultatet tillagt netto finansposter. Denne resultatstørrelsen tar hensyn til bedriftens finansiering, og gir dermed et bilde av den ordinære inntjeningen i året.</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</si>
  <si>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</si>
  <si>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I medhold av ”Forskrift av 20. desember 2004 om kontrollavgift i fiskeflåten”, fremgår det av § 2 at det skal betales kontrollavgift av brutto fangstverdi for all fangst som til enhver tid er omfattet av salgslagenes enerett til førstehåndsomsetning etter råfiskloven. Kontrollavgiften skal gå til dekning av kostnader ved kontrollvirksomhet overfor fiskeflåten. Avgiften trekkes med en sats på 0,2 prosent over sluttseddel på samme grunnlag som produktavgift, pensjonstrekk og strukturavgift (brutto fangstinntekt fratrukket lagsavgift). Innkreving av kontrollavgiften trådte i kraft 1. januar 2005.</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</si>
  <si>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</si>
  <si>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Sum omløpsmidler</t>
  </si>
  <si>
    <t>Sum eiendeler</t>
  </si>
  <si>
    <t>Langsiktig gjeld</t>
  </si>
  <si>
    <t>Kortsiktig gjeld</t>
  </si>
  <si>
    <t>Sum egenkapital og gjeld</t>
  </si>
  <si>
    <t>Driftsdøgn</t>
  </si>
  <si>
    <t>Balansestørrelser:</t>
  </si>
  <si>
    <t>Totalkapitalrentabilitet (%)</t>
  </si>
  <si>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t>
  </si>
  <si>
    <t>Pensjonstrekk</t>
  </si>
  <si>
    <t xml:space="preserve">Avskrivning fartøy </t>
  </si>
  <si>
    <t>Avskrivninger fisketillatelser</t>
  </si>
  <si>
    <t>Fiskefartøy</t>
  </si>
  <si>
    <t>Fisketillatelser</t>
  </si>
  <si>
    <t>Egenkapital</t>
  </si>
  <si>
    <t>Antall fartøy i populasjon</t>
  </si>
  <si>
    <t>Bedriftsøkonomisk perspektiv</t>
  </si>
  <si>
    <t>Sum driftskostnader</t>
  </si>
  <si>
    <t>Driftsmargin (%)</t>
  </si>
  <si>
    <t>Rentesub./kontraheringstilsk.</t>
  </si>
  <si>
    <t>Ordinært resultat før skatt:</t>
  </si>
  <si>
    <t>Veid gjennomsnitt per fartøy - som vekter har en benyttet antall fartøy i massen</t>
  </si>
  <si>
    <t>Ny utvalgsplan og estimeringsmetode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</si>
  <si>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</si>
  <si>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1980-2001</t>
  </si>
  <si>
    <t>Endringer i populasjonen</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</si>
  <si>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</si>
  <si>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</si>
  <si>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r>
      <t xml:space="preserve">I forbindelse med 2003-undersøkelsen ble det gjennomført store endringer i inndelingen av fartøygrupper.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t>
    </r>
  </si>
  <si>
    <t>Endring fra samfunnsøkonomisk perspektiv til bedriftsøkonomisk perspektiv</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</si>
  <si>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</si>
  <si>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01.07.2008.</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</si>
  <si>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t>
  </si>
  <si>
    <t xml:space="preserve">Som sosiale kostnader regnes pensjonskostnader, arbeidsgiveravgift og andre personalkostnader. </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</si>
  <si>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</si>
  <si>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</si>
  <si>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</si>
  <si>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Proviant spesifiseres som egen post fra og med 1996-undersøkelsen. I tidligere undersøkelser er proviantkostnadene inkludert i posten "Arbeidsgodtgjørelse til mannskap".</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</si>
  <si>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Proviant er inkludert i arbeidsgodtgjørelse til mannskap i undersøkelser før 1996.</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</si>
  <si>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</si>
  <si>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</si>
  <si>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</si>
  <si>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</si>
  <si>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</si>
  <si>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</si>
  <si>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</si>
  <si>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</si>
  <si>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</si>
  <si>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</si>
  <si>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</si>
  <si>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 xml:space="preserve">Totalkapitalrentabilitet gir uttrykk for avkastningen til totalkapitalen i virksomheten (("Ordinært resultat før skatt"+"Diverse finanskostnader")*100%/Totalkapital). Totalkapitalen er lik "Sum eiendeler". </t>
  </si>
  <si>
    <t>Fartøyets driftstid. Driftsdøgn inkluderer forberedelser, landligge, døgn i sjøen og avslutning av fiske. For hvert fiske er driftstiden regnet fra og med den dag fartøyet begynte sesongen til og med den dag det avsluttet sesongen. Enkelte fartøy har isteden for dato for begynnelse og slutt av den enkelte sesong oppgitt "hele året" som driftstid. I samsvar med den praksis som Fiskeridirektoratet har benyttet i andre undersøkelser, har en, dersom ikke andre opplysninger har tilsagt noe annet, valgt å fastsette disse fartøyers driftstid til 330 dager (mot 300 i undersøkelsene før 1991). For enkelte fartøy har en fra og med 1997-undersøkelsen lagt til grunn leveringsdatoer i Fiskeridirektoratets Landings- og sluttseddelregister for beregning av antall driftsdøgn. Denne størrelsen presenteres ikke for årene 1997-2002. Det ble for disse årene ikke beregnet driftsdøgn for fartøy i størrelsen 8-12,9 meter største lengde.</t>
  </si>
  <si>
    <t>Antall fartøy i utvalg er antall fartøy som resultatene i lønnsomhetsundersøkelsen er basert på. Se "Merknader - metodiske endringer" vedrørende endring i utvalgsmetode.</t>
  </si>
  <si>
    <t>Undersøkelsen har gjennomgått flere metodiske endringer som kan ha betydning ved bruk av tallmaterialet for enkelte formål (se "Merknader - metodiske endringer")</t>
  </si>
  <si>
    <t>Kostnader til proviant</t>
  </si>
  <si>
    <t>Andre kostnader</t>
  </si>
  <si>
    <t>Finansinntekter</t>
  </si>
  <si>
    <t>Finanskostnader</t>
  </si>
  <si>
    <t>Andre anleggsmidler</t>
  </si>
  <si>
    <t>Sum anleggsmidler</t>
  </si>
  <si>
    <t>Andre forsikringer</t>
  </si>
  <si>
    <t>Endringer i populasjonen og grupperinger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</si>
  <si>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</si>
  <si>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</si>
  <si>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Sum anleggsmidler er summen av "Fiskefartøy", "Fisketillatelser" og "Andre anleggsmidler".</t>
  </si>
  <si>
    <t>Sum eiendeler er summen av anleggsmidler og omløpsmidler.</t>
  </si>
  <si>
    <t>Antall driftsdøgn</t>
  </si>
  <si>
    <t>Antall fartøy i populasjon. Kriteriene for fastsettelse av populasjonen er endret over tid, se "Merknader - metodiske endringer" vedrørende endringer i populasjonen.</t>
  </si>
  <si>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t>
  </si>
  <si>
    <t>Nøkkeltall:</t>
  </si>
  <si>
    <t>Egenkapitalrentabilitet (%)</t>
  </si>
  <si>
    <t>Likviditetsgrad 1 (%)</t>
  </si>
  <si>
    <t>Egenkapitalandel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</si>
  <si>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</si>
  <si>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</si>
  <si>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</si>
  <si>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</si>
  <si>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Nøkkeltallet sier noe om hvordan anleggsmidlene er finansiert (Anleggsmidler*100%/(Langsiktig gjeld+Egenkapital)). Dersom prosenten er mindre enn 100 indikerer dette at langsiktig gjeld og egenkapital fullt ut finansierer anleggsmidlene.</t>
  </si>
  <si>
    <t>Andel langsiktig gjeld (%)</t>
  </si>
  <si>
    <t>Andel kortsiktig gjeld (%)</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</si>
  <si>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</si>
  <si>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</si>
  <si>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vil få større betydning for resultatet enn tidligere. Dette er spesielt aktuelt på fartøygruppenivå der utvalget er lavere enn for sammenstillinger på høyere nivå (f. eks. for størrelsesgrupper og totalt). </t>
  </si>
  <si>
    <t>Oppdatert per 01.11.2012</t>
  </si>
  <si>
    <t>1985/1998/2003/2007-2011</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</si>
  <si>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</si>
  <si>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Fartøygruppe 008  Diverse trålere (Fiske etter sei, vassild, flatfisk m.m.) - Avsluttet tidsserie</t>
  </si>
  <si>
    <t xml:space="preserve">Fartøygruppe 006 Torsketrålere/Reketrålere - Avsluttet tidsserie </t>
  </si>
  <si>
    <t>Offisiell statistikk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</si>
</sst>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Red]\-#,##0.0"/>
    <numFmt numFmtId="167" formatCode="###,###,##0;[Red]\-###,###,##0"/>
  </numFmts>
  <fonts count="18" x14ac:knownFonts="1">
    <font>
      <sz val="10"/>
      <name val="Arial"/>
    </font>
    <font>
      <sz val="11"/>
      <color theme="1"/>
      <name val="Calibri"/>
      <family val="2"/>
      <scheme val="minor"/>
    </font>
    <font>
      <sz val="10"/>
      <name val="Arial"/>
      <family val="2"/>
    </font>
    <font>
      <sz val="8"/>
      <name val="Arial"/>
      <family val="2"/>
    </font>
    <font>
      <b/>
      <sz val="12"/>
      <name val="Arial"/>
      <family val="2"/>
    </font>
    <font>
      <b/>
      <sz val="9"/>
      <name val="Arial"/>
      <family val="2"/>
    </font>
    <font>
      <sz val="9"/>
      <name val="Arial"/>
      <family val="2"/>
    </font>
    <font>
      <sz val="8"/>
      <name val="Arial"/>
      <family val="2"/>
    </font>
    <font>
      <b/>
      <sz val="10"/>
      <name val="Arial"/>
      <family val="2"/>
    </font>
    <font>
      <b/>
      <sz val="14"/>
      <name val="Arial"/>
      <family val="2"/>
    </font>
    <font>
      <sz val="10"/>
      <name val="Arial"/>
      <family val="2"/>
    </font>
    <font>
      <sz val="10"/>
      <name val="Arial"/>
      <family val="2"/>
    </font>
    <font>
      <u/>
      <sz val="10"/>
      <name val="Arial"/>
      <family val="2"/>
    </font>
    <font>
      <b/>
      <sz val="10"/>
      <color indexed="10"/>
      <name val="Arial"/>
      <family val="2"/>
    </font>
    <font>
      <sz val="8"/>
      <name val="Times New Roman"/>
      <family val="1"/>
    </font>
    <font>
      <sz val="10"/>
      <color rgb="FFFF0000"/>
      <name val="Arial"/>
      <family val="2"/>
    </font>
    <font>
      <sz val="10"/>
      <color theme="1"/>
      <name val="Arial"/>
      <family val="2"/>
    </font>
    <font>
      <sz val="12"/>
      <color rgb="FF23AEB4"/>
      <name val="Arial"/>
      <family val="2"/>
    </font>
  </fonts>
  <fills count="2">
    <fill>
      <patternFill patternType="none"/>
    </fill>
    <fill>
      <patternFill patternType="gray125"/>
    </fill>
  </fills>
  <borders count="22">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 fillId="0" borderId="0"/>
    <xf numFmtId="164" fontId="2" fillId="0" borderId="0" applyFont="0" applyFill="0" applyBorder="0" applyAlignment="0" applyProtection="0"/>
    <xf numFmtId="164" fontId="1" fillId="0" borderId="0" applyFont="0" applyFill="0" applyBorder="0" applyAlignment="0" applyProtection="0"/>
  </cellStyleXfs>
  <cellXfs count="96">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0" fillId="0" borderId="0" xfId="0" applyBorder="1"/>
    <xf numFmtId="3" fontId="0" fillId="0" borderId="0" xfId="0" applyNumberFormat="1"/>
    <xf numFmtId="0" fontId="3"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Border="1"/>
    <xf numFmtId="3" fontId="8" fillId="0" borderId="0" xfId="0" applyNumberFormat="1" applyFont="1" applyBorder="1" applyAlignment="1">
      <alignment horizontal="center"/>
    </xf>
    <xf numFmtId="3" fontId="10" fillId="0" borderId="0" xfId="0" applyNumberFormat="1" applyFont="1" applyAlignment="1">
      <alignment horizontal="right"/>
    </xf>
    <xf numFmtId="3" fontId="10" fillId="0" borderId="1" xfId="2" applyNumberFormat="1" applyFont="1" applyBorder="1"/>
    <xf numFmtId="3" fontId="11" fillId="0" borderId="0" xfId="0" applyNumberFormat="1" applyFont="1"/>
    <xf numFmtId="0" fontId="8" fillId="0" borderId="0" xfId="0" applyFont="1" applyBorder="1"/>
    <xf numFmtId="0" fontId="8" fillId="0" borderId="2" xfId="0" applyFont="1" applyBorder="1" applyAlignment="1">
      <alignment horizontal="center"/>
    </xf>
    <xf numFmtId="3" fontId="10" fillId="0" borderId="0" xfId="0" applyNumberFormat="1" applyFont="1" applyAlignment="1">
      <alignment vertical="top"/>
    </xf>
    <xf numFmtId="1" fontId="0" fillId="0" borderId="0" xfId="0" applyNumberFormat="1"/>
    <xf numFmtId="3" fontId="2" fillId="0" borderId="0" xfId="0" applyNumberFormat="1" applyFont="1" applyAlignment="1">
      <alignment vertical="top"/>
    </xf>
    <xf numFmtId="0" fontId="2" fillId="0" borderId="0" xfId="0" applyFont="1"/>
    <xf numFmtId="1" fontId="8" fillId="0" borderId="0" xfId="0" applyNumberFormat="1" applyFont="1" applyAlignment="1">
      <alignment horizontal="left"/>
    </xf>
    <xf numFmtId="0" fontId="9" fillId="0" borderId="0" xfId="1" applyFont="1"/>
    <xf numFmtId="0" fontId="2" fillId="0" borderId="0" xfId="1"/>
    <xf numFmtId="0" fontId="4" fillId="0" borderId="0" xfId="1" applyFont="1"/>
    <xf numFmtId="0" fontId="2" fillId="0" borderId="0" xfId="1" applyFont="1"/>
    <xf numFmtId="0" fontId="8" fillId="0" borderId="0" xfId="1" applyFont="1"/>
    <xf numFmtId="0" fontId="8" fillId="0" borderId="3" xfId="1" applyFont="1" applyBorder="1" applyAlignment="1">
      <alignment vertical="top"/>
    </xf>
    <xf numFmtId="0" fontId="2" fillId="0" borderId="4" xfId="1" applyBorder="1" applyAlignment="1">
      <alignment vertical="top" wrapText="1"/>
    </xf>
    <xf numFmtId="0" fontId="8" fillId="0" borderId="5" xfId="1" applyFont="1" applyBorder="1" applyAlignment="1">
      <alignment horizontal="right" vertical="top"/>
    </xf>
    <xf numFmtId="0" fontId="2" fillId="0" borderId="6" xfId="1" applyBorder="1" applyAlignment="1">
      <alignment vertical="top"/>
    </xf>
    <xf numFmtId="1" fontId="8" fillId="0" borderId="5" xfId="1" applyNumberFormat="1" applyFont="1" applyBorder="1" applyAlignment="1">
      <alignment vertical="top"/>
    </xf>
    <xf numFmtId="0" fontId="2" fillId="0" borderId="0" xfId="1" applyAlignment="1">
      <alignment wrapText="1"/>
    </xf>
    <xf numFmtId="0" fontId="8" fillId="0" borderId="5" xfId="1" applyFont="1" applyBorder="1" applyAlignment="1">
      <alignment vertical="top"/>
    </xf>
    <xf numFmtId="0" fontId="14" fillId="0" borderId="0" xfId="1" applyFont="1"/>
    <xf numFmtId="0" fontId="13" fillId="0" borderId="0" xfId="1" applyFont="1"/>
    <xf numFmtId="3" fontId="2" fillId="0" borderId="0" xfId="1" applyNumberFormat="1" applyFont="1" applyAlignment="1">
      <alignment vertical="top"/>
    </xf>
    <xf numFmtId="3" fontId="8" fillId="0" borderId="1" xfId="2" applyNumberFormat="1" applyFont="1" applyBorder="1"/>
    <xf numFmtId="3" fontId="8" fillId="0" borderId="2" xfId="0" applyNumberFormat="1" applyFont="1" applyBorder="1"/>
    <xf numFmtId="3" fontId="8" fillId="0" borderId="1" xfId="0" applyNumberFormat="1" applyFont="1" applyBorder="1"/>
    <xf numFmtId="3" fontId="8" fillId="0" borderId="0" xfId="0" applyNumberFormat="1" applyFont="1" applyAlignment="1">
      <alignment vertical="top"/>
    </xf>
    <xf numFmtId="167" fontId="8" fillId="0" borderId="0" xfId="2" applyNumberFormat="1" applyFont="1"/>
    <xf numFmtId="0" fontId="8" fillId="0" borderId="7" xfId="0" applyFont="1" applyBorder="1" applyAlignment="1">
      <alignment vertical="top"/>
    </xf>
    <xf numFmtId="0" fontId="2" fillId="0" borderId="6" xfId="1" applyFont="1" applyBorder="1" applyAlignment="1">
      <alignment vertical="top" wrapText="1"/>
    </xf>
    <xf numFmtId="0" fontId="8" fillId="0" borderId="3" xfId="0" applyFont="1" applyBorder="1" applyAlignment="1">
      <alignment vertical="top"/>
    </xf>
    <xf numFmtId="0" fontId="8" fillId="0" borderId="5" xfId="0" applyFont="1" applyBorder="1" applyAlignment="1">
      <alignment vertical="top"/>
    </xf>
    <xf numFmtId="0" fontId="8" fillId="0" borderId="10" xfId="0" applyFont="1" applyBorder="1" applyAlignment="1">
      <alignment vertical="top"/>
    </xf>
    <xf numFmtId="0" fontId="15" fillId="0" borderId="0" xfId="0" applyFont="1"/>
    <xf numFmtId="0" fontId="0" fillId="0" borderId="5" xfId="0" applyBorder="1" applyAlignment="1">
      <alignment vertical="top"/>
    </xf>
    <xf numFmtId="0" fontId="12" fillId="0" borderId="0" xfId="0" applyFont="1"/>
    <xf numFmtId="3" fontId="8" fillId="0" borderId="0" xfId="0" applyNumberFormat="1" applyFont="1" applyBorder="1"/>
    <xf numFmtId="166" fontId="2" fillId="0" borderId="0" xfId="0" applyNumberFormat="1" applyFont="1"/>
    <xf numFmtId="165" fontId="2" fillId="0" borderId="0" xfId="0" applyNumberFormat="1" applyFont="1"/>
    <xf numFmtId="3" fontId="2" fillId="0" borderId="0" xfId="1" applyNumberFormat="1" applyFont="1" applyFill="1" applyAlignment="1">
      <alignment vertical="top"/>
    </xf>
    <xf numFmtId="0" fontId="2" fillId="0" borderId="6" xfId="0" applyFont="1" applyBorder="1" applyAlignment="1">
      <alignment vertical="top" wrapText="1"/>
    </xf>
    <xf numFmtId="166" fontId="8" fillId="0" borderId="5" xfId="0" applyNumberFormat="1" applyFont="1" applyBorder="1" applyAlignment="1">
      <alignment vertical="top"/>
    </xf>
    <xf numFmtId="0" fontId="8" fillId="0" borderId="8" xfId="0" applyFont="1" applyFill="1" applyBorder="1" applyAlignment="1">
      <alignment vertical="top"/>
    </xf>
    <xf numFmtId="0" fontId="0" fillId="0" borderId="9" xfId="0" applyBorder="1" applyAlignment="1">
      <alignment vertical="top"/>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2" fillId="0" borderId="20" xfId="0" applyFont="1" applyBorder="1" applyAlignment="1">
      <alignment horizontal="left" vertical="top" wrapText="1"/>
    </xf>
    <xf numFmtId="0" fontId="2" fillId="0" borderId="2" xfId="0" applyFont="1" applyBorder="1" applyAlignment="1">
      <alignment horizontal="left" vertical="top" wrapText="1"/>
    </xf>
    <xf numFmtId="0" fontId="2" fillId="0" borderId="21" xfId="0" applyFont="1" applyBorder="1" applyAlignment="1">
      <alignment horizontal="left" vertical="top" wrapText="1"/>
    </xf>
    <xf numFmtId="0" fontId="2" fillId="0" borderId="4" xfId="1" applyBorder="1" applyAlignment="1">
      <alignment vertical="top" wrapText="1"/>
    </xf>
    <xf numFmtId="0" fontId="2" fillId="0" borderId="11" xfId="1" applyBorder="1" applyAlignment="1">
      <alignment vertical="top" wrapText="1"/>
    </xf>
    <xf numFmtId="0" fontId="2" fillId="0" borderId="6" xfId="1" applyBorder="1" applyAlignment="1">
      <alignment vertical="top" wrapText="1"/>
    </xf>
    <xf numFmtId="0" fontId="2" fillId="0" borderId="12" xfId="1" applyBorder="1" applyAlignment="1">
      <alignment vertical="top" wrapText="1"/>
    </xf>
    <xf numFmtId="0" fontId="2" fillId="0" borderId="20" xfId="1" applyFont="1" applyBorder="1" applyAlignment="1">
      <alignment vertical="top" wrapText="1"/>
    </xf>
    <xf numFmtId="0" fontId="2" fillId="0" borderId="2" xfId="1" applyBorder="1" applyAlignment="1">
      <alignment vertical="top" wrapText="1"/>
    </xf>
    <xf numFmtId="0" fontId="2" fillId="0" borderId="21" xfId="1" applyBorder="1" applyAlignment="1">
      <alignment vertical="top" wrapText="1"/>
    </xf>
    <xf numFmtId="0" fontId="2" fillId="0" borderId="4" xfId="0" applyFont="1" applyBorder="1" applyAlignment="1">
      <alignment vertical="top" wrapText="1"/>
    </xf>
    <xf numFmtId="0" fontId="2" fillId="0" borderId="11" xfId="0" applyFont="1" applyBorder="1" applyAlignment="1">
      <alignment vertical="top" wrapText="1"/>
    </xf>
    <xf numFmtId="0" fontId="0" fillId="0" borderId="6" xfId="0" applyBorder="1" applyAlignment="1">
      <alignment vertical="top" wrapText="1"/>
    </xf>
    <xf numFmtId="0" fontId="0" fillId="0" borderId="12"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2" fillId="0" borderId="6" xfId="0" applyFont="1" applyBorder="1" applyAlignment="1">
      <alignment vertical="top" wrapText="1"/>
    </xf>
    <xf numFmtId="0" fontId="2" fillId="0" borderId="12" xfId="0" applyFont="1" applyBorder="1" applyAlignment="1">
      <alignment vertical="top" wrapText="1"/>
    </xf>
    <xf numFmtId="0" fontId="16" fillId="0" borderId="20" xfId="0" applyFont="1" applyBorder="1" applyAlignment="1">
      <alignment horizontal="left" vertical="top" wrapText="1"/>
    </xf>
    <xf numFmtId="0" fontId="16" fillId="0" borderId="2" xfId="0" applyFont="1" applyBorder="1" applyAlignment="1">
      <alignment horizontal="left" vertical="top" wrapText="1"/>
    </xf>
    <xf numFmtId="0" fontId="16" fillId="0" borderId="21" xfId="0" applyFont="1" applyBorder="1" applyAlignment="1">
      <alignment horizontal="lef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2" fillId="0" borderId="20" xfId="0" applyFont="1" applyBorder="1" applyAlignment="1">
      <alignment horizontal="center" vertical="top" wrapText="1"/>
    </xf>
    <xf numFmtId="0" fontId="2" fillId="0" borderId="2" xfId="0" applyFont="1" applyBorder="1" applyAlignment="1">
      <alignment horizontal="center" vertical="top" wrapText="1"/>
    </xf>
    <xf numFmtId="0" fontId="2" fillId="0" borderId="21" xfId="0" applyFont="1" applyBorder="1" applyAlignment="1">
      <alignment horizontal="center" vertical="top" wrapText="1"/>
    </xf>
    <xf numFmtId="0" fontId="16" fillId="0" borderId="20" xfId="0" applyNumberFormat="1" applyFont="1" applyBorder="1" applyAlignment="1" applyProtection="1">
      <alignment horizontal="left" vertical="top" wrapText="1"/>
      <protection locked="0"/>
    </xf>
    <xf numFmtId="0" fontId="16" fillId="0" borderId="2" xfId="0" applyNumberFormat="1" applyFont="1" applyBorder="1" applyAlignment="1" applyProtection="1">
      <alignment horizontal="left" vertical="top" wrapText="1"/>
      <protection locked="0"/>
    </xf>
    <xf numFmtId="0" fontId="16" fillId="0" borderId="21" xfId="0" applyNumberFormat="1" applyFont="1" applyBorder="1" applyAlignment="1" applyProtection="1">
      <alignment horizontal="left" vertical="top" wrapText="1"/>
      <protection locked="0"/>
    </xf>
    <xf numFmtId="0" fontId="17" fillId="0" borderId="0" xfId="0" applyFont="1" applyAlignment="1">
      <alignment horizontal="left"/>
    </xf>
  </cellXfs>
  <cellStyles count="4">
    <cellStyle name="Komma" xfId="2" builtinId="3"/>
    <cellStyle name="Normal" xfId="0" builtinId="0"/>
    <cellStyle name="Normal 2" xfId="1"/>
    <cellStyle name="Tusenskill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77"/>
  <sheetViews>
    <sheetView tabSelected="1" workbookViewId="0"/>
  </sheetViews>
  <sheetFormatPr baseColWidth="10" defaultColWidth="9.1796875" defaultRowHeight="12.5" x14ac:dyDescent="0.25"/>
  <cols>
    <col min="1" max="1" width="32.81640625" customWidth="1"/>
    <col min="2" max="12" width="11.26953125" customWidth="1"/>
    <col min="13" max="13" width="11.1796875" bestFit="1" customWidth="1"/>
    <col min="14" max="14" width="11.1796875" customWidth="1"/>
    <col min="15" max="15" width="11.1796875" bestFit="1" customWidth="1"/>
  </cols>
  <sheetData>
    <row r="1" spans="1:142" ht="18" x14ac:dyDescent="0.4">
      <c r="A1" s="9" t="s">
        <v>15</v>
      </c>
      <c r="B1" s="2"/>
      <c r="C1" s="2"/>
      <c r="D1" s="2"/>
      <c r="E1" s="2"/>
      <c r="F1" s="2"/>
      <c r="G1" s="2"/>
      <c r="H1" s="2"/>
      <c r="I1" s="2"/>
      <c r="J1" s="2"/>
      <c r="K1" s="2"/>
    </row>
    <row r="2" spans="1:142" x14ac:dyDescent="0.25">
      <c r="B2" s="3"/>
      <c r="C2" s="3"/>
      <c r="D2" s="3"/>
      <c r="E2" s="3"/>
      <c r="F2" s="3"/>
      <c r="G2" s="3"/>
      <c r="H2" s="3"/>
      <c r="I2" s="3"/>
      <c r="J2" s="3"/>
      <c r="K2" s="3"/>
    </row>
    <row r="3" spans="1:142" ht="15.5" x14ac:dyDescent="0.35">
      <c r="A3" s="1" t="s">
        <v>55</v>
      </c>
      <c r="B3" s="3"/>
      <c r="C3" s="3"/>
      <c r="D3" s="3"/>
      <c r="E3" s="3"/>
      <c r="F3" s="3"/>
      <c r="G3" s="3"/>
      <c r="H3" s="3"/>
      <c r="I3" s="3"/>
      <c r="J3" s="3"/>
      <c r="K3" s="3"/>
    </row>
    <row r="4" spans="1:142" ht="15.5" x14ac:dyDescent="0.35">
      <c r="A4" s="95" t="s">
        <v>127</v>
      </c>
      <c r="B4" s="3"/>
      <c r="C4" s="3"/>
      <c r="D4" s="3"/>
      <c r="E4" s="3"/>
      <c r="F4" s="3"/>
      <c r="G4" s="3"/>
      <c r="H4" s="3"/>
      <c r="I4" s="3"/>
      <c r="J4" s="3"/>
      <c r="K4" s="3"/>
    </row>
    <row r="5" spans="1:142" x14ac:dyDescent="0.25">
      <c r="B5" s="3"/>
      <c r="C5" s="3"/>
      <c r="D5" s="3"/>
      <c r="E5" s="3"/>
      <c r="F5" s="3"/>
      <c r="G5" s="3"/>
      <c r="H5" s="3"/>
      <c r="I5" s="3"/>
      <c r="J5" s="3"/>
      <c r="K5" s="3"/>
    </row>
    <row r="6" spans="1:142" ht="15.5" x14ac:dyDescent="0.35">
      <c r="A6" s="1" t="s">
        <v>126</v>
      </c>
      <c r="B6" s="3"/>
      <c r="C6" s="3"/>
      <c r="D6" s="3"/>
      <c r="E6" s="3"/>
      <c r="F6" s="3"/>
      <c r="G6" s="3"/>
      <c r="H6" s="3"/>
      <c r="I6" s="3"/>
      <c r="J6" s="3"/>
      <c r="K6" s="3"/>
    </row>
    <row r="7" spans="1:142" x14ac:dyDescent="0.25">
      <c r="A7" s="10"/>
      <c r="B7" s="3"/>
      <c r="C7" s="3"/>
      <c r="D7" s="3"/>
      <c r="E7" s="3"/>
      <c r="F7" s="3"/>
      <c r="G7" s="3"/>
      <c r="H7" s="3"/>
      <c r="I7" s="3"/>
      <c r="J7" s="3"/>
      <c r="K7" s="3"/>
    </row>
    <row r="8" spans="1:142" ht="13" x14ac:dyDescent="0.3">
      <c r="A8" s="8" t="s">
        <v>17</v>
      </c>
      <c r="B8" s="3"/>
      <c r="C8" s="3"/>
      <c r="D8" s="3"/>
      <c r="E8" s="3"/>
      <c r="F8" s="3"/>
      <c r="G8" s="3"/>
      <c r="H8" s="3"/>
      <c r="I8" s="3"/>
      <c r="J8" s="3"/>
      <c r="K8" s="3"/>
    </row>
    <row r="9" spans="1:142" ht="13" x14ac:dyDescent="0.3">
      <c r="A9" s="8" t="s">
        <v>18</v>
      </c>
      <c r="B9" s="3"/>
      <c r="C9" s="3"/>
      <c r="D9" s="3"/>
      <c r="E9" s="3"/>
      <c r="F9" s="3"/>
      <c r="G9" s="3"/>
      <c r="H9" s="3"/>
      <c r="I9" s="3"/>
      <c r="J9" s="3"/>
      <c r="K9" s="3"/>
    </row>
    <row r="10" spans="1:142" ht="13" x14ac:dyDescent="0.3">
      <c r="A10" s="8" t="s">
        <v>122</v>
      </c>
      <c r="B10" s="3"/>
      <c r="C10" s="3"/>
      <c r="D10" s="3"/>
      <c r="E10" s="3"/>
      <c r="F10" s="3"/>
      <c r="G10" s="3"/>
      <c r="H10" s="3"/>
      <c r="I10" s="3"/>
      <c r="J10" s="3"/>
      <c r="K10" s="3"/>
    </row>
    <row r="11" spans="1:142" s="36" customFormat="1" ht="13" x14ac:dyDescent="0.3">
      <c r="A11" s="37" t="s">
        <v>92</v>
      </c>
      <c r="I11" s="27"/>
    </row>
    <row r="12" spans="1:142" x14ac:dyDescent="0.25">
      <c r="A12" s="3"/>
      <c r="B12" s="3"/>
      <c r="C12" s="3"/>
      <c r="D12" s="3"/>
      <c r="E12" s="3"/>
      <c r="F12" s="3"/>
      <c r="G12" s="3"/>
      <c r="H12" s="3"/>
      <c r="I12" s="3"/>
      <c r="J12" s="3"/>
      <c r="K12" s="3"/>
    </row>
    <row r="13" spans="1:142" ht="13" x14ac:dyDescent="0.3">
      <c r="A13" s="23" t="s">
        <v>16</v>
      </c>
      <c r="B13" s="18">
        <v>1998</v>
      </c>
      <c r="C13" s="18">
        <v>1999</v>
      </c>
      <c r="D13" s="18">
        <v>2000</v>
      </c>
      <c r="E13" s="18">
        <v>2001</v>
      </c>
      <c r="F13" s="18">
        <v>2002</v>
      </c>
      <c r="G13" s="18">
        <v>2003</v>
      </c>
      <c r="H13" s="18">
        <v>2004</v>
      </c>
      <c r="I13" s="18">
        <v>2005</v>
      </c>
      <c r="J13" s="18">
        <v>2006</v>
      </c>
      <c r="K13" s="18">
        <v>2007</v>
      </c>
      <c r="L13" s="18">
        <v>2008</v>
      </c>
      <c r="M13" s="18">
        <v>2009</v>
      </c>
      <c r="N13" s="18">
        <v>2010</v>
      </c>
      <c r="O13" s="18">
        <v>2011</v>
      </c>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row>
    <row r="14" spans="1:142" s="8" customFormat="1" ht="13" x14ac:dyDescent="0.3">
      <c r="A14" s="8" t="s">
        <v>13</v>
      </c>
      <c r="B14" s="42">
        <v>21500504.0916031</v>
      </c>
      <c r="C14" s="42">
        <v>21083117.6229508</v>
      </c>
      <c r="D14" s="42">
        <v>19616138.747826099</v>
      </c>
      <c r="E14" s="42">
        <v>21800887.215686299</v>
      </c>
      <c r="F14" s="42">
        <v>21542635.149999999</v>
      </c>
      <c r="G14" s="42">
        <v>24199056.974358998</v>
      </c>
      <c r="H14" s="42">
        <v>28826156.824324299</v>
      </c>
      <c r="I14" s="42">
        <v>37820375.032786898</v>
      </c>
      <c r="J14" s="42">
        <v>48333477.890909098</v>
      </c>
      <c r="K14" s="42">
        <v>51085732.880000003</v>
      </c>
      <c r="L14" s="42">
        <v>53725639.5238095</v>
      </c>
      <c r="M14" s="42">
        <v>53909309.418604702</v>
      </c>
      <c r="N14" s="42">
        <v>63385421.022727303</v>
      </c>
      <c r="O14" s="42">
        <v>79278728.743589699</v>
      </c>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row>
    <row r="15" spans="1:142" ht="13" x14ac:dyDescent="0.3">
      <c r="A15" s="8"/>
      <c r="B15" s="13"/>
      <c r="C15" s="13"/>
      <c r="D15" s="13"/>
      <c r="E15" s="13"/>
      <c r="F15" s="13"/>
      <c r="G15" s="13"/>
      <c r="H15" s="13"/>
      <c r="I15" s="13"/>
      <c r="J15" s="13"/>
      <c r="K15" s="13"/>
      <c r="L15" s="13"/>
      <c r="M15" s="13"/>
      <c r="N15" s="13"/>
      <c r="O15" s="13"/>
    </row>
    <row r="16" spans="1:142" ht="13" x14ac:dyDescent="0.3">
      <c r="A16" s="8" t="s">
        <v>14</v>
      </c>
      <c r="B16" s="12"/>
      <c r="C16" s="12"/>
      <c r="D16" s="12"/>
      <c r="E16" s="12"/>
      <c r="F16" s="12"/>
      <c r="G16" s="12"/>
      <c r="H16" s="12"/>
      <c r="I16" s="12"/>
      <c r="J16" s="12"/>
      <c r="K16" s="12"/>
      <c r="L16" s="12"/>
      <c r="M16" s="12"/>
      <c r="N16" s="12"/>
      <c r="O16" s="12"/>
    </row>
    <row r="17" spans="1:15" x14ac:dyDescent="0.25">
      <c r="A17" s="22" t="s">
        <v>1</v>
      </c>
      <c r="B17" s="6">
        <v>654736.05343511503</v>
      </c>
      <c r="C17" s="6">
        <v>664954.91803278704</v>
      </c>
      <c r="D17" s="6">
        <v>637126.86956521706</v>
      </c>
      <c r="E17" s="6">
        <v>799383.08823529398</v>
      </c>
      <c r="F17" s="6">
        <v>679044.68</v>
      </c>
      <c r="G17" s="6">
        <v>781926.92307692301</v>
      </c>
      <c r="H17" s="6">
        <v>1054416.33783784</v>
      </c>
      <c r="I17" s="6">
        <v>1070809.27868852</v>
      </c>
      <c r="J17" s="6">
        <v>1269448.5818181799</v>
      </c>
      <c r="K17" s="6">
        <v>1231892.02</v>
      </c>
      <c r="L17" s="6">
        <v>1387898</v>
      </c>
      <c r="M17" s="6">
        <v>1417645.25581395</v>
      </c>
      <c r="N17" s="6">
        <v>1844812.13636364</v>
      </c>
      <c r="O17" s="6">
        <v>2167493.8461538502</v>
      </c>
    </row>
    <row r="18" spans="1:15" x14ac:dyDescent="0.25">
      <c r="A18" s="22" t="s">
        <v>9</v>
      </c>
      <c r="B18" s="20">
        <v>0</v>
      </c>
      <c r="C18" s="20">
        <v>0</v>
      </c>
      <c r="D18" s="20">
        <v>0</v>
      </c>
      <c r="E18" s="20">
        <v>0</v>
      </c>
      <c r="F18" s="20">
        <v>0</v>
      </c>
      <c r="G18" s="20">
        <v>36734.833333333299</v>
      </c>
      <c r="H18" s="20">
        <v>96631.716216216199</v>
      </c>
      <c r="I18" s="20">
        <v>129936.442622951</v>
      </c>
      <c r="J18" s="20">
        <v>25104.381818181799</v>
      </c>
      <c r="K18" s="20">
        <v>26903.26</v>
      </c>
      <c r="L18" s="20">
        <v>51659.880952380998</v>
      </c>
      <c r="M18" s="20">
        <v>0</v>
      </c>
      <c r="N18" s="20">
        <v>0</v>
      </c>
      <c r="O18" s="20">
        <v>0</v>
      </c>
    </row>
    <row r="19" spans="1:15" x14ac:dyDescent="0.25">
      <c r="A19" s="22" t="s">
        <v>10</v>
      </c>
      <c r="B19" s="6">
        <v>0</v>
      </c>
      <c r="C19" s="6">
        <v>0</v>
      </c>
      <c r="D19" s="6">
        <v>0</v>
      </c>
      <c r="E19" s="6">
        <v>0</v>
      </c>
      <c r="F19" s="6">
        <v>0</v>
      </c>
      <c r="G19" s="6">
        <v>0</v>
      </c>
      <c r="H19" s="6">
        <v>0</v>
      </c>
      <c r="I19" s="6">
        <v>70743.065573770495</v>
      </c>
      <c r="J19" s="6">
        <v>94705.945454545494</v>
      </c>
      <c r="K19" s="6">
        <v>98618.22</v>
      </c>
      <c r="L19" s="6">
        <v>102438.738095238</v>
      </c>
      <c r="M19" s="6">
        <v>104500.51162790701</v>
      </c>
      <c r="N19" s="6">
        <v>125768.340909091</v>
      </c>
      <c r="O19" s="6">
        <v>156749.20512820501</v>
      </c>
    </row>
    <row r="20" spans="1:15" x14ac:dyDescent="0.25">
      <c r="A20" s="22" t="s">
        <v>19</v>
      </c>
      <c r="B20" s="14">
        <v>6754880.6106870202</v>
      </c>
      <c r="C20" s="14">
        <v>6785172.6557376999</v>
      </c>
      <c r="D20" s="14">
        <v>6158304.4173913002</v>
      </c>
      <c r="E20" s="14">
        <v>6809931.3235294102</v>
      </c>
      <c r="F20" s="14">
        <v>6935214.9699999997</v>
      </c>
      <c r="G20" s="14">
        <v>7695247.6153846197</v>
      </c>
      <c r="H20" s="14">
        <v>8889692.8783783801</v>
      </c>
      <c r="I20" s="14">
        <v>11579744.114754099</v>
      </c>
      <c r="J20" s="14">
        <v>14478585.0727273</v>
      </c>
      <c r="K20" s="14">
        <v>16006255.119999999</v>
      </c>
      <c r="L20" s="14">
        <v>16705770.595238101</v>
      </c>
      <c r="M20" s="14">
        <v>16905876.953488398</v>
      </c>
      <c r="N20" s="14">
        <v>18974104.772727299</v>
      </c>
      <c r="O20" s="14">
        <v>23522976.0512821</v>
      </c>
    </row>
    <row r="21" spans="1:15" x14ac:dyDescent="0.25">
      <c r="A21" s="22" t="s">
        <v>93</v>
      </c>
      <c r="B21" s="6">
        <v>418369.21374045801</v>
      </c>
      <c r="C21" s="6">
        <v>432091.83606557403</v>
      </c>
      <c r="D21" s="6">
        <v>369896.373913043</v>
      </c>
      <c r="E21" s="6">
        <v>366534.99019607803</v>
      </c>
      <c r="F21" s="6">
        <v>374135.32</v>
      </c>
      <c r="G21" s="6">
        <v>452985.38461538497</v>
      </c>
      <c r="H21" s="6">
        <v>488099</v>
      </c>
      <c r="I21" s="6">
        <v>545770.09836065595</v>
      </c>
      <c r="J21" s="6">
        <v>611012.4</v>
      </c>
      <c r="K21" s="6">
        <v>713893.98</v>
      </c>
      <c r="L21" s="6">
        <v>840369.73809523799</v>
      </c>
      <c r="M21" s="6">
        <v>887563.48837209295</v>
      </c>
      <c r="N21" s="6">
        <v>751255.27272727306</v>
      </c>
      <c r="O21" s="6">
        <v>789144.33333333302</v>
      </c>
    </row>
    <row r="22" spans="1:15" x14ac:dyDescent="0.25">
      <c r="A22" s="22" t="s">
        <v>3</v>
      </c>
      <c r="B22" s="6">
        <v>115493.51145038199</v>
      </c>
      <c r="C22" s="6">
        <v>107931.131147541</v>
      </c>
      <c r="D22" s="6">
        <v>136622.843478261</v>
      </c>
      <c r="E22" s="6">
        <v>168422.09803921601</v>
      </c>
      <c r="F22" s="6">
        <v>150623.21</v>
      </c>
      <c r="G22" s="6">
        <v>142102.897435897</v>
      </c>
      <c r="H22" s="6">
        <v>140359.74324324299</v>
      </c>
      <c r="I22" s="6">
        <v>95020.622950819699</v>
      </c>
      <c r="J22" s="6">
        <v>119972.67272727301</v>
      </c>
      <c r="K22" s="6">
        <v>128632.06</v>
      </c>
      <c r="L22" s="6">
        <v>131917.66666666701</v>
      </c>
      <c r="M22" s="6">
        <v>143902.06976744201</v>
      </c>
      <c r="N22" s="6">
        <v>159895.954545455</v>
      </c>
      <c r="O22" s="6">
        <v>219441.76923076899</v>
      </c>
    </row>
    <row r="23" spans="1:15" x14ac:dyDescent="0.25">
      <c r="A23" s="22" t="s">
        <v>48</v>
      </c>
      <c r="B23" s="6">
        <v>0</v>
      </c>
      <c r="C23" s="6">
        <v>0</v>
      </c>
      <c r="D23" s="6">
        <v>0</v>
      </c>
      <c r="E23" s="6">
        <v>0</v>
      </c>
      <c r="F23" s="6">
        <v>0</v>
      </c>
      <c r="G23" s="6">
        <v>56347.679487179499</v>
      </c>
      <c r="H23" s="6">
        <v>72595.5</v>
      </c>
      <c r="I23" s="6">
        <v>91617.918032786896</v>
      </c>
      <c r="J23" s="6">
        <v>117138.636363636</v>
      </c>
      <c r="K23" s="6">
        <v>125655.28</v>
      </c>
      <c r="L23" s="6">
        <v>129305.97619047599</v>
      </c>
      <c r="M23" s="6">
        <v>130106.860465116</v>
      </c>
      <c r="N23" s="6">
        <v>157490.227272727</v>
      </c>
      <c r="O23" s="6">
        <v>192287.615384615</v>
      </c>
    </row>
    <row r="24" spans="1:15" x14ac:dyDescent="0.25">
      <c r="A24" s="22" t="s">
        <v>49</v>
      </c>
      <c r="B24" s="6">
        <v>1869462.5038167899</v>
      </c>
      <c r="C24" s="6">
        <v>1979271.77868852</v>
      </c>
      <c r="D24" s="6">
        <v>2257365.5739130401</v>
      </c>
      <c r="E24" s="6">
        <v>2803427.6078431401</v>
      </c>
      <c r="F24" s="6">
        <v>2791310.55</v>
      </c>
      <c r="G24" s="6">
        <v>2901043.3846153799</v>
      </c>
      <c r="H24" s="6">
        <v>3435574.1216216199</v>
      </c>
      <c r="I24" s="6">
        <v>3579104.5901639299</v>
      </c>
      <c r="J24" s="6">
        <v>3518910.5090909102</v>
      </c>
      <c r="K24" s="6">
        <v>3541345.54</v>
      </c>
      <c r="L24" s="6">
        <v>4465095.2380952397</v>
      </c>
      <c r="M24" s="6">
        <v>4804441.9534883704</v>
      </c>
      <c r="N24" s="6">
        <v>5474184.7727272697</v>
      </c>
      <c r="O24" s="6">
        <v>5871419.7435897402</v>
      </c>
    </row>
    <row r="25" spans="1:15" s="8" customFormat="1" ht="13" x14ac:dyDescent="0.3">
      <c r="A25" s="22" t="s">
        <v>50</v>
      </c>
      <c r="B25" s="6">
        <v>0</v>
      </c>
      <c r="C25" s="6">
        <v>0</v>
      </c>
      <c r="D25" s="6">
        <v>0</v>
      </c>
      <c r="E25" s="6">
        <v>0</v>
      </c>
      <c r="F25" s="6">
        <v>49525.14</v>
      </c>
      <c r="G25" s="6">
        <v>72903.448717948704</v>
      </c>
      <c r="H25" s="6">
        <v>103562.162162162</v>
      </c>
      <c r="I25" s="6">
        <v>224889.13114754099</v>
      </c>
      <c r="J25" s="6">
        <v>13946.945454545499</v>
      </c>
      <c r="K25" s="6">
        <v>1650</v>
      </c>
      <c r="L25" s="6">
        <v>814010.33333333302</v>
      </c>
      <c r="M25" s="6">
        <v>1174968.5348837201</v>
      </c>
      <c r="N25" s="6">
        <v>1285779.9545454499</v>
      </c>
      <c r="O25" s="6">
        <v>1344501.56410256</v>
      </c>
    </row>
    <row r="26" spans="1:15" x14ac:dyDescent="0.25">
      <c r="A26" s="22" t="s">
        <v>0</v>
      </c>
      <c r="B26" s="6">
        <v>1679444.1984732801</v>
      </c>
      <c r="C26" s="6">
        <v>1903036.81967213</v>
      </c>
      <c r="D26" s="6">
        <v>3059620.4608695698</v>
      </c>
      <c r="E26" s="6">
        <v>3343985.1078431401</v>
      </c>
      <c r="F26" s="6">
        <v>3140738.61</v>
      </c>
      <c r="G26" s="6">
        <v>4131996.0256410302</v>
      </c>
      <c r="H26" s="6">
        <v>5141878.81081081</v>
      </c>
      <c r="I26" s="6">
        <v>7332960.6393442601</v>
      </c>
      <c r="J26" s="6">
        <v>8874217.7636363599</v>
      </c>
      <c r="K26" s="6">
        <v>9936990.0999999996</v>
      </c>
      <c r="L26" s="6">
        <v>12935960.2142857</v>
      </c>
      <c r="M26" s="6">
        <v>8386625.2093023304</v>
      </c>
      <c r="N26" s="6">
        <v>9303993.9090909101</v>
      </c>
      <c r="O26" s="6">
        <v>12262837.3333333</v>
      </c>
    </row>
    <row r="27" spans="1:15" x14ac:dyDescent="0.25">
      <c r="A27" s="22" t="s">
        <v>2</v>
      </c>
      <c r="B27" s="6">
        <v>330494.923664122</v>
      </c>
      <c r="C27" s="6">
        <v>351281.48360655701</v>
      </c>
      <c r="D27" s="6">
        <v>271998.75652173901</v>
      </c>
      <c r="E27" s="6">
        <v>359704.80392156902</v>
      </c>
      <c r="F27" s="6">
        <v>396314.62</v>
      </c>
      <c r="G27" s="6">
        <v>518287.51282051299</v>
      </c>
      <c r="H27" s="6">
        <v>483398.540540541</v>
      </c>
      <c r="I27" s="6">
        <v>570640.80327868904</v>
      </c>
      <c r="J27" s="6">
        <v>584940.181818182</v>
      </c>
      <c r="K27" s="6">
        <v>519597.46</v>
      </c>
      <c r="L27" s="6">
        <v>564791.04761904804</v>
      </c>
      <c r="M27" s="6">
        <v>709139.44186046498</v>
      </c>
      <c r="N27" s="6">
        <v>645605.75</v>
      </c>
      <c r="O27" s="6">
        <v>1142792.33333333</v>
      </c>
    </row>
    <row r="28" spans="1:15" x14ac:dyDescent="0.25">
      <c r="A28" s="22" t="s">
        <v>5</v>
      </c>
      <c r="B28" s="6">
        <v>2543306.05343511</v>
      </c>
      <c r="C28" s="6">
        <v>2750244.8852459001</v>
      </c>
      <c r="D28" s="6">
        <v>2117983.9304347802</v>
      </c>
      <c r="E28" s="6">
        <v>2249867.8725490202</v>
      </c>
      <c r="F28" s="6">
        <v>2236829.31</v>
      </c>
      <c r="G28" s="6">
        <v>2510350.7948718001</v>
      </c>
      <c r="H28" s="6">
        <v>2942437.4459459502</v>
      </c>
      <c r="I28" s="6">
        <v>3369135.09836066</v>
      </c>
      <c r="J28" s="6">
        <v>3497460.1636363599</v>
      </c>
      <c r="K28" s="6">
        <v>4829822.9000000004</v>
      </c>
      <c r="L28" s="6">
        <v>4158489.42857143</v>
      </c>
      <c r="M28" s="6">
        <v>5129262.6744186003</v>
      </c>
      <c r="N28" s="6">
        <v>5931255.5227272697</v>
      </c>
      <c r="O28" s="6">
        <v>5638841.17948718</v>
      </c>
    </row>
    <row r="29" spans="1:15" x14ac:dyDescent="0.25">
      <c r="A29" s="22" t="s">
        <v>6</v>
      </c>
      <c r="B29" s="6">
        <v>1123505.1984732801</v>
      </c>
      <c r="C29" s="6">
        <v>1057660.0655737701</v>
      </c>
      <c r="D29" s="6">
        <v>922190.53913043498</v>
      </c>
      <c r="E29" s="6">
        <v>1120678.6862745101</v>
      </c>
      <c r="F29" s="6">
        <v>1209908.95</v>
      </c>
      <c r="G29" s="6">
        <v>1320078.2820512799</v>
      </c>
      <c r="H29" s="6">
        <v>1299278.4594594601</v>
      </c>
      <c r="I29" s="6">
        <v>1716677.5573770499</v>
      </c>
      <c r="J29" s="6">
        <v>1940578.74545455</v>
      </c>
      <c r="K29" s="6">
        <v>2176672.66</v>
      </c>
      <c r="L29" s="6">
        <v>2320963.0952380998</v>
      </c>
      <c r="M29" s="6">
        <v>2096881.6744186</v>
      </c>
      <c r="N29" s="6">
        <v>2153043.2272727299</v>
      </c>
      <c r="O29" s="6">
        <v>2292619.5641025598</v>
      </c>
    </row>
    <row r="30" spans="1:15" x14ac:dyDescent="0.25">
      <c r="A30" s="22" t="s">
        <v>4</v>
      </c>
      <c r="B30" s="6">
        <v>396941.94656488602</v>
      </c>
      <c r="C30" s="6">
        <v>421615.35245901602</v>
      </c>
      <c r="D30" s="6">
        <v>409838.504347826</v>
      </c>
      <c r="E30" s="6">
        <v>401644.83333333302</v>
      </c>
      <c r="F30" s="6">
        <v>415156.29</v>
      </c>
      <c r="G30" s="6">
        <v>434752.641025641</v>
      </c>
      <c r="H30" s="6">
        <v>448828.35135135101</v>
      </c>
      <c r="I30" s="6">
        <v>454029.114754098</v>
      </c>
      <c r="J30" s="6">
        <v>470785.14545454498</v>
      </c>
      <c r="K30" s="6">
        <v>437861</v>
      </c>
      <c r="L30" s="6">
        <v>433840.52380952402</v>
      </c>
      <c r="M30" s="6">
        <v>412597.23255814001</v>
      </c>
      <c r="N30" s="6">
        <v>446340.204545455</v>
      </c>
      <c r="O30" s="6">
        <v>562586.15384615399</v>
      </c>
    </row>
    <row r="31" spans="1:15" ht="13.5" customHeight="1" x14ac:dyDescent="0.25">
      <c r="A31" s="22" t="s">
        <v>99</v>
      </c>
      <c r="B31" s="6">
        <v>129884.923664122</v>
      </c>
      <c r="C31" s="6">
        <v>149697.336065574</v>
      </c>
      <c r="D31" s="6">
        <v>240146.42608695701</v>
      </c>
      <c r="E31" s="6">
        <v>243144.382352941</v>
      </c>
      <c r="F31" s="6">
        <v>322587.65000000002</v>
      </c>
      <c r="G31" s="6">
        <v>362930.60256410303</v>
      </c>
      <c r="H31" s="6">
        <v>434225.82432432403</v>
      </c>
      <c r="I31" s="6">
        <v>422301.31147541001</v>
      </c>
      <c r="J31" s="6">
        <v>441121.69090909098</v>
      </c>
      <c r="K31" s="6">
        <v>443767.84</v>
      </c>
      <c r="L31" s="6">
        <v>430947.21428571403</v>
      </c>
      <c r="M31" s="6">
        <v>454085.11627906997</v>
      </c>
      <c r="N31" s="6">
        <v>499993.522727273</v>
      </c>
      <c r="O31" s="6">
        <v>442762.97435897402</v>
      </c>
    </row>
    <row r="32" spans="1:15" x14ac:dyDescent="0.25">
      <c r="A32" s="22" t="s">
        <v>94</v>
      </c>
      <c r="B32" s="6">
        <v>2096145.3969465599</v>
      </c>
      <c r="C32" s="6">
        <v>2398382.7131147501</v>
      </c>
      <c r="D32" s="6">
        <v>2814425.66086957</v>
      </c>
      <c r="E32" s="6">
        <v>2005514.04901961</v>
      </c>
      <c r="F32" s="6">
        <v>1958419.37</v>
      </c>
      <c r="G32" s="6">
        <v>3106213.1410256401</v>
      </c>
      <c r="H32" s="6">
        <v>3102737.0675675701</v>
      </c>
      <c r="I32" s="6">
        <v>3707924.7213114798</v>
      </c>
      <c r="J32" s="6">
        <v>4623819.4909090903</v>
      </c>
      <c r="K32" s="6">
        <v>5451343.0999999996</v>
      </c>
      <c r="L32" s="6">
        <v>5395340.7857142901</v>
      </c>
      <c r="M32" s="6">
        <v>5304862.5813953504</v>
      </c>
      <c r="N32" s="6">
        <v>5818462.2727272697</v>
      </c>
      <c r="O32" s="6">
        <v>6255265.6153846197</v>
      </c>
    </row>
    <row r="33" spans="1:15" s="8" customFormat="1" ht="13.5" thickBot="1" x14ac:dyDescent="0.35">
      <c r="A33" s="8" t="s">
        <v>56</v>
      </c>
      <c r="B33" s="39">
        <f>SUM(B17:B32)</f>
        <v>18112664.534351129</v>
      </c>
      <c r="C33" s="39">
        <f t="shared" ref="C33:M33" si="0">SUM(C17:C32)</f>
        <v>19001340.975409817</v>
      </c>
      <c r="D33" s="39">
        <f t="shared" si="0"/>
        <v>19395520.356521737</v>
      </c>
      <c r="E33" s="39">
        <f t="shared" si="0"/>
        <v>20672238.843137261</v>
      </c>
      <c r="F33" s="39">
        <f t="shared" si="0"/>
        <v>20659808.669999998</v>
      </c>
      <c r="G33" s="39">
        <f t="shared" si="0"/>
        <v>24523901.166666672</v>
      </c>
      <c r="H33" s="39">
        <f t="shared" si="0"/>
        <v>28133715.959459476</v>
      </c>
      <c r="I33" s="39">
        <f t="shared" si="0"/>
        <v>34961304.508196726</v>
      </c>
      <c r="J33" s="39">
        <f t="shared" si="0"/>
        <v>40681748.327272758</v>
      </c>
      <c r="K33" s="39">
        <f t="shared" si="0"/>
        <v>45670900.539999999</v>
      </c>
      <c r="L33" s="39">
        <f t="shared" si="0"/>
        <v>50868798.476190478</v>
      </c>
      <c r="M33" s="39">
        <f t="shared" si="0"/>
        <v>48062459.558139555</v>
      </c>
      <c r="N33" s="39">
        <f t="shared" ref="N33:O33" si="1">SUM(N17:N32)</f>
        <v>53571985.840909094</v>
      </c>
      <c r="O33" s="39">
        <f t="shared" si="1"/>
        <v>62861719.28205128</v>
      </c>
    </row>
    <row r="34" spans="1:15" ht="13" thickTop="1" x14ac:dyDescent="0.25">
      <c r="A34" s="22"/>
      <c r="B34" s="11"/>
      <c r="C34" s="11"/>
      <c r="D34" s="11"/>
      <c r="E34" s="11"/>
      <c r="F34" s="11"/>
      <c r="G34" s="11"/>
      <c r="H34" s="11"/>
      <c r="I34" s="11"/>
      <c r="J34" s="11"/>
      <c r="K34" s="11"/>
      <c r="L34" s="11"/>
    </row>
    <row r="35" spans="1:15" ht="13" x14ac:dyDescent="0.3">
      <c r="A35" s="8" t="s">
        <v>28</v>
      </c>
      <c r="B35" s="43">
        <f t="shared" ref="B35:M35" si="2">B14-B33</f>
        <v>3387839.5572519712</v>
      </c>
      <c r="C35" s="43">
        <f t="shared" si="2"/>
        <v>2081776.6475409828</v>
      </c>
      <c r="D35" s="43">
        <f t="shared" si="2"/>
        <v>220618.39130436257</v>
      </c>
      <c r="E35" s="43">
        <f t="shared" si="2"/>
        <v>1128648.3725490384</v>
      </c>
      <c r="F35" s="43">
        <f t="shared" si="2"/>
        <v>882826.48000000045</v>
      </c>
      <c r="G35" s="43">
        <f t="shared" si="2"/>
        <v>-324844.19230767339</v>
      </c>
      <c r="H35" s="43">
        <f t="shared" si="2"/>
        <v>692440.86486482248</v>
      </c>
      <c r="I35" s="43">
        <f t="shared" si="2"/>
        <v>2859070.5245901719</v>
      </c>
      <c r="J35" s="43">
        <f t="shared" si="2"/>
        <v>7651729.5636363402</v>
      </c>
      <c r="K35" s="43">
        <f t="shared" si="2"/>
        <v>5414832.3400000036</v>
      </c>
      <c r="L35" s="43">
        <f t="shared" si="2"/>
        <v>2856841.0476190224</v>
      </c>
      <c r="M35" s="43">
        <f t="shared" si="2"/>
        <v>5846849.8604651466</v>
      </c>
      <c r="N35" s="43">
        <f t="shared" ref="N35:O35" si="3">N14-N33</f>
        <v>9813435.1818182096</v>
      </c>
      <c r="O35" s="43">
        <f t="shared" si="3"/>
        <v>16417009.461538419</v>
      </c>
    </row>
    <row r="36" spans="1:15" x14ac:dyDescent="0.25">
      <c r="A36" s="22"/>
      <c r="B36" s="11"/>
      <c r="C36" s="11"/>
      <c r="D36" s="11"/>
      <c r="E36" s="11"/>
      <c r="F36" s="11"/>
      <c r="G36" s="11"/>
      <c r="H36" s="11"/>
      <c r="I36" s="11"/>
      <c r="J36" s="11"/>
      <c r="K36" s="11"/>
      <c r="L36" s="11"/>
    </row>
    <row r="37" spans="1:15" x14ac:dyDescent="0.25">
      <c r="A37" s="22" t="s">
        <v>58</v>
      </c>
    </row>
    <row r="38" spans="1:15" x14ac:dyDescent="0.25">
      <c r="A38" s="22" t="s">
        <v>95</v>
      </c>
      <c r="B38" s="19">
        <v>286137.52671755699</v>
      </c>
      <c r="C38" s="19">
        <v>502615.72131147498</v>
      </c>
      <c r="D38" s="19">
        <v>680746.53043478297</v>
      </c>
      <c r="E38" s="19">
        <v>1156540.58823529</v>
      </c>
      <c r="F38" s="19">
        <v>1424962.83</v>
      </c>
      <c r="G38" s="19">
        <v>369497.17948718002</v>
      </c>
      <c r="H38" s="19">
        <v>223721</v>
      </c>
      <c r="I38" s="19">
        <v>768671.57377049199</v>
      </c>
      <c r="J38" s="19">
        <v>1159874.74545455</v>
      </c>
      <c r="K38" s="19">
        <v>1489802.44</v>
      </c>
      <c r="L38" s="19">
        <v>2081554.5</v>
      </c>
      <c r="M38" s="19">
        <v>3727694.55813953</v>
      </c>
      <c r="N38" s="19">
        <v>1682532.86363636</v>
      </c>
      <c r="O38" s="19">
        <v>1655767.2051282099</v>
      </c>
    </row>
    <row r="39" spans="1:15" x14ac:dyDescent="0.25">
      <c r="A39" s="22" t="s">
        <v>96</v>
      </c>
      <c r="B39" s="19">
        <v>1348427.2671755699</v>
      </c>
      <c r="C39" s="19">
        <v>1746941.9344262299</v>
      </c>
      <c r="D39" s="19">
        <v>1889534.90434783</v>
      </c>
      <c r="E39" s="19">
        <v>2466274.5098039201</v>
      </c>
      <c r="F39" s="19">
        <v>3049084.11</v>
      </c>
      <c r="G39" s="19">
        <v>3366306.7564102602</v>
      </c>
      <c r="H39" s="19">
        <v>2328015.6486486499</v>
      </c>
      <c r="I39" s="19">
        <v>2473577.6229508198</v>
      </c>
      <c r="J39" s="19">
        <v>3485817.5090909102</v>
      </c>
      <c r="K39" s="19">
        <v>4321178.66</v>
      </c>
      <c r="L39" s="19">
        <v>11039926.928571399</v>
      </c>
      <c r="M39" s="19">
        <v>5189011.4651162801</v>
      </c>
      <c r="N39" s="19">
        <v>5828640.2272727303</v>
      </c>
      <c r="O39" s="19">
        <v>5034653.6666666698</v>
      </c>
    </row>
    <row r="40" spans="1:15" ht="13" thickBot="1" x14ac:dyDescent="0.3">
      <c r="A40" s="22" t="s">
        <v>7</v>
      </c>
      <c r="B40" s="15">
        <f>B38-B39</f>
        <v>-1062289.740458013</v>
      </c>
      <c r="C40" s="15">
        <f>C38-C39</f>
        <v>-1244326.213114755</v>
      </c>
      <c r="D40" s="15">
        <f>D38-D39</f>
        <v>-1208788.3739130469</v>
      </c>
      <c r="E40" s="15">
        <f>E38-E39</f>
        <v>-1309733.92156863</v>
      </c>
      <c r="F40" s="15">
        <f>F38-F39</f>
        <v>-1624121.2799999998</v>
      </c>
      <c r="G40" s="15">
        <f t="shared" ref="G40:M40" si="4">G38-G39</f>
        <v>-2996809.5769230803</v>
      </c>
      <c r="H40" s="15">
        <f t="shared" si="4"/>
        <v>-2104294.6486486499</v>
      </c>
      <c r="I40" s="15">
        <f t="shared" si="4"/>
        <v>-1704906.0491803279</v>
      </c>
      <c r="J40" s="15">
        <f t="shared" si="4"/>
        <v>-2325942.7636363599</v>
      </c>
      <c r="K40" s="15">
        <f t="shared" si="4"/>
        <v>-2831376.22</v>
      </c>
      <c r="L40" s="15">
        <f t="shared" si="4"/>
        <v>-8958372.4285713993</v>
      </c>
      <c r="M40" s="15">
        <f t="shared" si="4"/>
        <v>-1461316.9069767501</v>
      </c>
      <c r="N40" s="15">
        <f t="shared" ref="N40:O40" si="5">N38-N39</f>
        <v>-4146107.3636363703</v>
      </c>
      <c r="O40" s="15">
        <f t="shared" si="5"/>
        <v>-3378886.4615384601</v>
      </c>
    </row>
    <row r="41" spans="1:15" ht="13" thickTop="1" x14ac:dyDescent="0.25">
      <c r="A41" s="22"/>
      <c r="B41" s="11"/>
      <c r="C41" s="11"/>
      <c r="D41" s="11"/>
      <c r="E41" s="11"/>
      <c r="F41" s="11"/>
      <c r="G41" s="11"/>
      <c r="H41" s="11"/>
      <c r="I41" s="11"/>
      <c r="J41" s="11"/>
      <c r="K41" s="11"/>
      <c r="L41" s="11"/>
    </row>
    <row r="42" spans="1:15" ht="13" x14ac:dyDescent="0.3">
      <c r="A42" s="8" t="s">
        <v>59</v>
      </c>
      <c r="B42" s="43">
        <f t="shared" ref="B42:M42" si="6">B35+B40</f>
        <v>2325549.8167939582</v>
      </c>
      <c r="C42" s="43">
        <f t="shared" si="6"/>
        <v>837450.43442622782</v>
      </c>
      <c r="D42" s="43">
        <f t="shared" si="6"/>
        <v>-988169.98260868434</v>
      </c>
      <c r="E42" s="43">
        <f t="shared" si="6"/>
        <v>-181085.54901959165</v>
      </c>
      <c r="F42" s="43">
        <f t="shared" si="6"/>
        <v>-741294.79999999935</v>
      </c>
      <c r="G42" s="43">
        <f t="shared" si="6"/>
        <v>-3321653.7692307536</v>
      </c>
      <c r="H42" s="43">
        <f t="shared" si="6"/>
        <v>-1411853.7837838274</v>
      </c>
      <c r="I42" s="43">
        <f t="shared" si="6"/>
        <v>1154164.475409844</v>
      </c>
      <c r="J42" s="43">
        <f t="shared" si="6"/>
        <v>5325786.7999999803</v>
      </c>
      <c r="K42" s="43">
        <f t="shared" si="6"/>
        <v>2583456.1200000034</v>
      </c>
      <c r="L42" s="43">
        <f t="shared" si="6"/>
        <v>-6101531.3809523769</v>
      </c>
      <c r="M42" s="43">
        <f t="shared" si="6"/>
        <v>4385532.9534883965</v>
      </c>
      <c r="N42" s="43">
        <f t="shared" ref="N42:O42" si="7">N35+N40</f>
        <v>5667327.8181818388</v>
      </c>
      <c r="O42" s="43">
        <f t="shared" si="7"/>
        <v>13038122.999999959</v>
      </c>
    </row>
    <row r="43" spans="1:15" ht="13" x14ac:dyDescent="0.3">
      <c r="A43" s="8"/>
      <c r="B43" s="11"/>
      <c r="C43" s="11"/>
      <c r="D43" s="11"/>
      <c r="E43" s="11"/>
      <c r="F43" s="11"/>
      <c r="G43" s="11"/>
      <c r="H43" s="11"/>
      <c r="I43" s="11"/>
      <c r="J43" s="11"/>
      <c r="K43" s="11"/>
      <c r="L43" s="11"/>
    </row>
    <row r="44" spans="1:15" ht="13" x14ac:dyDescent="0.3">
      <c r="A44" s="8"/>
      <c r="B44" s="11"/>
      <c r="C44" s="11"/>
      <c r="D44" s="11"/>
      <c r="E44" s="11"/>
      <c r="F44" s="11"/>
      <c r="G44" s="11"/>
      <c r="H44" s="11"/>
      <c r="I44" s="11"/>
      <c r="J44" s="11"/>
      <c r="K44" s="11"/>
      <c r="L44" s="11"/>
    </row>
    <row r="45" spans="1:15" ht="13" x14ac:dyDescent="0.3">
      <c r="A45" s="17" t="s">
        <v>45</v>
      </c>
      <c r="B45" s="11"/>
      <c r="C45" s="11"/>
      <c r="D45" s="11"/>
      <c r="E45" s="11"/>
      <c r="F45" s="11"/>
      <c r="G45" s="11"/>
      <c r="H45" s="11"/>
      <c r="I45" s="11"/>
      <c r="J45" s="11"/>
      <c r="K45" s="11"/>
      <c r="L45" s="11"/>
    </row>
    <row r="46" spans="1:15" x14ac:dyDescent="0.25">
      <c r="A46" s="22" t="s">
        <v>52</v>
      </c>
      <c r="B46" s="16"/>
      <c r="C46" s="16"/>
      <c r="D46" s="16"/>
      <c r="E46" s="16"/>
      <c r="F46" s="16"/>
      <c r="G46" s="16">
        <v>7050805.5769230798</v>
      </c>
      <c r="H46" s="16">
        <v>11829956.4324324</v>
      </c>
      <c r="I46" s="16">
        <v>20631207.295081999</v>
      </c>
      <c r="J46" s="16">
        <v>31541148.527272701</v>
      </c>
      <c r="K46" s="16">
        <v>36491746.100000001</v>
      </c>
      <c r="L46" s="16">
        <v>54074888.333333299</v>
      </c>
      <c r="M46" s="16">
        <v>56086754.720930196</v>
      </c>
      <c r="N46" s="16">
        <v>65655597.045454502</v>
      </c>
      <c r="O46" s="16">
        <v>70316466.076923102</v>
      </c>
    </row>
    <row r="47" spans="1:15" x14ac:dyDescent="0.25">
      <c r="A47" s="22" t="s">
        <v>51</v>
      </c>
      <c r="B47" s="16"/>
      <c r="C47" s="16"/>
      <c r="D47" s="16"/>
      <c r="E47" s="16"/>
      <c r="F47" s="16"/>
      <c r="G47" s="16">
        <v>45137768.346153803</v>
      </c>
      <c r="H47" s="16">
        <v>45317961.256756797</v>
      </c>
      <c r="I47" s="16">
        <v>48514461.3770492</v>
      </c>
      <c r="J47" s="16">
        <v>48560255.890909098</v>
      </c>
      <c r="K47" s="16">
        <v>40407856.039999999</v>
      </c>
      <c r="L47" s="16">
        <v>48323714.714285702</v>
      </c>
      <c r="M47" s="16">
        <v>50849092.558139503</v>
      </c>
      <c r="N47" s="16">
        <v>51817016.545454502</v>
      </c>
      <c r="O47" s="16">
        <v>51414233.589743599</v>
      </c>
    </row>
    <row r="48" spans="1:15" x14ac:dyDescent="0.25">
      <c r="A48" s="22" t="s">
        <v>97</v>
      </c>
      <c r="B48" s="16"/>
      <c r="C48" s="16"/>
      <c r="D48" s="16"/>
      <c r="E48" s="16"/>
      <c r="F48" s="16"/>
      <c r="G48" s="16">
        <v>5122598.8076923098</v>
      </c>
      <c r="H48" s="16">
        <v>3474595.1486486499</v>
      </c>
      <c r="I48" s="16">
        <v>13078297.3114754</v>
      </c>
      <c r="J48" s="16">
        <v>18411300.745454501</v>
      </c>
      <c r="K48" s="16">
        <v>18044112.620000001</v>
      </c>
      <c r="L48" s="16">
        <v>23192038.642857101</v>
      </c>
      <c r="M48" s="16">
        <v>22092909.930232599</v>
      </c>
      <c r="N48" s="16">
        <v>14921376.909090901</v>
      </c>
      <c r="O48" s="16">
        <v>13322652.2307692</v>
      </c>
    </row>
    <row r="49" spans="1:15" s="8" customFormat="1" ht="13" x14ac:dyDescent="0.3">
      <c r="A49" s="8" t="s">
        <v>98</v>
      </c>
      <c r="B49" s="40"/>
      <c r="C49" s="40"/>
      <c r="D49" s="40"/>
      <c r="E49" s="40"/>
      <c r="F49" s="40"/>
      <c r="G49" s="40">
        <v>57311172.730769202</v>
      </c>
      <c r="H49" s="40">
        <v>60622512.8378378</v>
      </c>
      <c r="I49" s="40">
        <v>82223965.983606607</v>
      </c>
      <c r="J49" s="40">
        <v>98512705.163636401</v>
      </c>
      <c r="K49" s="40">
        <v>94943714.760000005</v>
      </c>
      <c r="L49" s="40">
        <v>125590641.690476</v>
      </c>
      <c r="M49" s="40">
        <v>129028757.20930199</v>
      </c>
      <c r="N49" s="40">
        <v>132393990.5</v>
      </c>
      <c r="O49" s="40">
        <v>135053351.89743599</v>
      </c>
    </row>
    <row r="50" spans="1:15" x14ac:dyDescent="0.25">
      <c r="A50" s="22" t="s">
        <v>39</v>
      </c>
      <c r="B50" s="19"/>
      <c r="C50" s="19"/>
      <c r="D50" s="19"/>
      <c r="E50" s="19"/>
      <c r="F50" s="19"/>
      <c r="G50" s="19">
        <v>8497170.5512820501</v>
      </c>
      <c r="H50" s="19">
        <v>8473950.9189189207</v>
      </c>
      <c r="I50" s="19">
        <v>12416182.7868852</v>
      </c>
      <c r="J50" s="19">
        <v>22883272.945454501</v>
      </c>
      <c r="K50" s="19">
        <v>22413786.760000002</v>
      </c>
      <c r="L50" s="19">
        <v>22172974.9761905</v>
      </c>
      <c r="M50" s="19">
        <v>28573646.4651163</v>
      </c>
      <c r="N50" s="19">
        <v>28523788.409090899</v>
      </c>
      <c r="O50" s="19">
        <v>40713035.179487199</v>
      </c>
    </row>
    <row r="51" spans="1:15" s="8" customFormat="1" ht="13.5" thickBot="1" x14ac:dyDescent="0.35">
      <c r="A51" s="8" t="s">
        <v>40</v>
      </c>
      <c r="B51" s="41"/>
      <c r="C51" s="41"/>
      <c r="D51" s="41"/>
      <c r="E51" s="41"/>
      <c r="F51" s="41"/>
      <c r="G51" s="41">
        <f t="shared" ref="G51:L51" si="8">G49+G50</f>
        <v>65808343.28205125</v>
      </c>
      <c r="H51" s="41">
        <f t="shared" si="8"/>
        <v>69096463.756756723</v>
      </c>
      <c r="I51" s="41">
        <f t="shared" si="8"/>
        <v>94640148.770491809</v>
      </c>
      <c r="J51" s="41">
        <f t="shared" si="8"/>
        <v>121395978.10909089</v>
      </c>
      <c r="K51" s="41">
        <f t="shared" si="8"/>
        <v>117357501.52000001</v>
      </c>
      <c r="L51" s="41">
        <f t="shared" si="8"/>
        <v>147763616.66666651</v>
      </c>
      <c r="M51" s="41">
        <v>157602403.67441899</v>
      </c>
      <c r="N51" s="41">
        <v>160917778.909091</v>
      </c>
      <c r="O51" s="41">
        <v>175766387.07692301</v>
      </c>
    </row>
    <row r="52" spans="1:15" ht="13" thickTop="1" x14ac:dyDescent="0.25">
      <c r="A52" s="22"/>
      <c r="B52" s="11"/>
      <c r="C52" s="11"/>
      <c r="D52" s="11"/>
      <c r="E52" s="11"/>
      <c r="F52" s="11"/>
      <c r="G52" s="11"/>
      <c r="H52" s="11"/>
      <c r="I52" s="11"/>
      <c r="J52" s="11"/>
      <c r="K52" s="11"/>
      <c r="L52" s="11"/>
    </row>
    <row r="53" spans="1:15" x14ac:dyDescent="0.25">
      <c r="A53" s="22" t="s">
        <v>53</v>
      </c>
      <c r="B53" s="6"/>
      <c r="C53" s="6"/>
      <c r="D53" s="6"/>
      <c r="E53" s="6"/>
      <c r="F53" s="6"/>
      <c r="G53" s="6">
        <v>10244910.012820501</v>
      </c>
      <c r="H53" s="6">
        <v>6058324.9189189197</v>
      </c>
      <c r="I53" s="6">
        <v>12641316.0655738</v>
      </c>
      <c r="J53" s="6">
        <v>29723865.963636398</v>
      </c>
      <c r="K53" s="6">
        <v>24088469.66</v>
      </c>
      <c r="L53" s="6">
        <v>28135698.690476201</v>
      </c>
      <c r="M53" s="6">
        <v>34579479.976744197</v>
      </c>
      <c r="N53" s="6">
        <v>33815145.318181798</v>
      </c>
      <c r="O53" s="6">
        <v>39557626.230769202</v>
      </c>
    </row>
    <row r="54" spans="1:15" x14ac:dyDescent="0.25">
      <c r="A54" s="22" t="s">
        <v>41</v>
      </c>
      <c r="B54" s="19"/>
      <c r="C54" s="19"/>
      <c r="D54" s="19"/>
      <c r="E54" s="19"/>
      <c r="F54" s="19"/>
      <c r="G54" s="19">
        <v>47591370.576923102</v>
      </c>
      <c r="H54" s="19">
        <v>53837999.810810797</v>
      </c>
      <c r="I54" s="19">
        <v>71398710.262295097</v>
      </c>
      <c r="J54" s="19">
        <v>78627253.200000003</v>
      </c>
      <c r="K54" s="19">
        <v>76112527.5</v>
      </c>
      <c r="L54" s="19">
        <v>100180703.5</v>
      </c>
      <c r="M54" s="19">
        <v>103366628.79069801</v>
      </c>
      <c r="N54" s="19">
        <v>106702817.18181799</v>
      </c>
      <c r="O54" s="19">
        <v>106729962.461538</v>
      </c>
    </row>
    <row r="55" spans="1:15" x14ac:dyDescent="0.25">
      <c r="A55" s="22" t="s">
        <v>42</v>
      </c>
      <c r="B55" s="19"/>
      <c r="C55" s="19"/>
      <c r="D55" s="19"/>
      <c r="E55" s="19"/>
      <c r="F55" s="19"/>
      <c r="G55" s="19">
        <v>7972062.6923076902</v>
      </c>
      <c r="H55" s="19">
        <v>9200139.0270270295</v>
      </c>
      <c r="I55" s="19">
        <v>10600122.442623001</v>
      </c>
      <c r="J55" s="19">
        <v>13044858.945454501</v>
      </c>
      <c r="K55" s="19">
        <v>17156504.359999999</v>
      </c>
      <c r="L55" s="19">
        <v>19447214.4761905</v>
      </c>
      <c r="M55" s="19">
        <v>19656294.9069767</v>
      </c>
      <c r="N55" s="19">
        <v>20399816.409090899</v>
      </c>
      <c r="O55" s="19">
        <v>29478798.384615399</v>
      </c>
    </row>
    <row r="56" spans="1:15" s="8" customFormat="1" ht="13.5" thickBot="1" x14ac:dyDescent="0.35">
      <c r="A56" s="8" t="s">
        <v>43</v>
      </c>
      <c r="B56" s="41"/>
      <c r="C56" s="41"/>
      <c r="D56" s="41"/>
      <c r="E56" s="41"/>
      <c r="F56" s="41"/>
      <c r="G56" s="41">
        <f t="shared" ref="G56:M56" si="9">SUM(G53:G55)</f>
        <v>65808343.282051288</v>
      </c>
      <c r="H56" s="41">
        <f t="shared" si="9"/>
        <v>69096463.756756753</v>
      </c>
      <c r="I56" s="41">
        <f t="shared" si="9"/>
        <v>94640148.770491898</v>
      </c>
      <c r="J56" s="41">
        <f t="shared" si="9"/>
        <v>121395978.10909089</v>
      </c>
      <c r="K56" s="41">
        <f t="shared" si="9"/>
        <v>117357501.52</v>
      </c>
      <c r="L56" s="41">
        <f t="shared" si="9"/>
        <v>147763616.66666672</v>
      </c>
      <c r="M56" s="41">
        <f t="shared" si="9"/>
        <v>157602403.6744189</v>
      </c>
      <c r="N56" s="41">
        <f t="shared" ref="N56:O56" si="10">SUM(N53:N55)</f>
        <v>160917778.9090907</v>
      </c>
      <c r="O56" s="41">
        <f t="shared" si="10"/>
        <v>175766387.0769226</v>
      </c>
    </row>
    <row r="57" spans="1:15" s="8" customFormat="1" ht="13.5" thickTop="1" x14ac:dyDescent="0.3">
      <c r="B57" s="52"/>
      <c r="C57" s="52"/>
      <c r="D57" s="52"/>
      <c r="E57" s="52"/>
      <c r="F57" s="52"/>
      <c r="G57" s="52"/>
      <c r="H57" s="52"/>
      <c r="I57" s="52"/>
      <c r="J57" s="52"/>
      <c r="K57" s="52"/>
      <c r="L57" s="52"/>
      <c r="M57" s="52"/>
      <c r="N57" s="52"/>
    </row>
    <row r="58" spans="1:15" ht="13" x14ac:dyDescent="0.3">
      <c r="A58" s="8"/>
    </row>
    <row r="59" spans="1:15" ht="13" x14ac:dyDescent="0.3">
      <c r="A59" s="8" t="s">
        <v>108</v>
      </c>
    </row>
    <row r="60" spans="1:15" s="22" customFormat="1" x14ac:dyDescent="0.25">
      <c r="A60" s="22" t="s">
        <v>46</v>
      </c>
      <c r="B60" s="54"/>
      <c r="C60" s="54"/>
      <c r="D60" s="54"/>
      <c r="E60" s="54"/>
      <c r="F60" s="54"/>
      <c r="G60" s="53">
        <f t="shared" ref="G60:M60" si="11">(G42+G39)*100/G56</f>
        <v>6.7853079036082231E-2</v>
      </c>
      <c r="H60" s="53">
        <f t="shared" si="11"/>
        <v>1.3259171527070133</v>
      </c>
      <c r="I60" s="53">
        <f t="shared" si="11"/>
        <v>3.8331956843793202</v>
      </c>
      <c r="J60" s="53">
        <f t="shared" si="11"/>
        <v>7.2585636248776364</v>
      </c>
      <c r="K60" s="53">
        <f t="shared" si="11"/>
        <v>5.8834200545955895</v>
      </c>
      <c r="L60" s="53">
        <f t="shared" si="11"/>
        <v>3.3420916860469965</v>
      </c>
      <c r="M60" s="53">
        <f t="shared" si="11"/>
        <v>6.0751258834758239</v>
      </c>
      <c r="N60" s="53">
        <f t="shared" ref="N60:O60" si="12">(N42+N39)*100/N56</f>
        <v>7.1440011932734482</v>
      </c>
      <c r="O60" s="53">
        <f t="shared" si="12"/>
        <v>10.282271239242824</v>
      </c>
    </row>
    <row r="61" spans="1:15" s="22" customFormat="1" x14ac:dyDescent="0.25">
      <c r="A61" s="22" t="s">
        <v>57</v>
      </c>
      <c r="B61" s="53">
        <f t="shared" ref="B61:M61" si="13">(B35/B14)*100</f>
        <v>15.757023848455129</v>
      </c>
      <c r="C61" s="53">
        <f t="shared" si="13"/>
        <v>9.8741404604923719</v>
      </c>
      <c r="D61" s="53">
        <f t="shared" si="13"/>
        <v>1.1246779712384116</v>
      </c>
      <c r="E61" s="53">
        <f t="shared" si="13"/>
        <v>5.1770754161644703</v>
      </c>
      <c r="F61" s="53">
        <f t="shared" si="13"/>
        <v>4.0980431309955154</v>
      </c>
      <c r="G61" s="53">
        <f t="shared" si="13"/>
        <v>-1.3423836831818448</v>
      </c>
      <c r="H61" s="53">
        <f t="shared" si="13"/>
        <v>2.4021268915061267</v>
      </c>
      <c r="I61" s="53">
        <f t="shared" si="13"/>
        <v>7.5596038434616579</v>
      </c>
      <c r="J61" s="53">
        <f t="shared" si="13"/>
        <v>15.831117265980007</v>
      </c>
      <c r="K61" s="53">
        <f t="shared" si="13"/>
        <v>10.599500163224445</v>
      </c>
      <c r="L61" s="53">
        <f t="shared" si="13"/>
        <v>5.3174630826925027</v>
      </c>
      <c r="M61" s="53">
        <f t="shared" si="13"/>
        <v>10.845714633560737</v>
      </c>
      <c r="N61" s="53">
        <f t="shared" ref="N61:O61" si="14">(N35/N14)*100</f>
        <v>15.482164547427288</v>
      </c>
      <c r="O61" s="53">
        <f t="shared" si="14"/>
        <v>20.707962554036115</v>
      </c>
    </row>
    <row r="62" spans="1:15" s="22" customFormat="1" x14ac:dyDescent="0.25">
      <c r="A62" s="53" t="s">
        <v>109</v>
      </c>
      <c r="B62" s="53"/>
      <c r="C62" s="53"/>
      <c r="D62" s="53"/>
      <c r="E62" s="53"/>
      <c r="F62" s="53"/>
      <c r="G62" s="53">
        <f>IF(G53&gt;0,(G42/G53)*100," ")</f>
        <v>-32.422478724303382</v>
      </c>
      <c r="H62" s="53">
        <f t="shared" ref="H62:M62" si="15">IF(H53&gt;0,(H42/H53)*100," ")</f>
        <v>-23.304358922297062</v>
      </c>
      <c r="I62" s="53">
        <f t="shared" si="15"/>
        <v>9.1300974473139682</v>
      </c>
      <c r="J62" s="53">
        <f t="shared" si="15"/>
        <v>17.917544126041491</v>
      </c>
      <c r="K62" s="53">
        <f t="shared" si="15"/>
        <v>10.724866114222067</v>
      </c>
      <c r="L62" s="53">
        <f t="shared" si="15"/>
        <v>-21.686084458310308</v>
      </c>
      <c r="M62" s="53">
        <f t="shared" si="15"/>
        <v>12.682472253596083</v>
      </c>
      <c r="N62" s="53">
        <f t="shared" ref="N62:O62" si="16">IF(N53&gt;0,(N42/N53)*100," ")</f>
        <v>16.759732258594255</v>
      </c>
      <c r="O62" s="53">
        <f t="shared" si="16"/>
        <v>32.959821511884563</v>
      </c>
    </row>
    <row r="63" spans="1:15" s="22" customFormat="1" x14ac:dyDescent="0.25">
      <c r="A63" s="53" t="s">
        <v>110</v>
      </c>
      <c r="B63" s="53"/>
      <c r="C63" s="53"/>
      <c r="D63" s="53"/>
      <c r="E63" s="53"/>
      <c r="F63" s="53"/>
      <c r="G63" s="53">
        <f>(G50/G55)*100</f>
        <v>106.58685059615803</v>
      </c>
      <c r="H63" s="53">
        <f t="shared" ref="H63:M63" si="17">(H50/H55)*100</f>
        <v>92.10677027841858</v>
      </c>
      <c r="I63" s="53">
        <f t="shared" si="17"/>
        <v>117.13244685702719</v>
      </c>
      <c r="J63" s="53">
        <f t="shared" si="17"/>
        <v>175.41985728736614</v>
      </c>
      <c r="K63" s="53">
        <f t="shared" si="17"/>
        <v>130.64308608376678</v>
      </c>
      <c r="L63" s="53">
        <f t="shared" si="17"/>
        <v>114.01620012643552</v>
      </c>
      <c r="M63" s="53">
        <f t="shared" si="17"/>
        <v>145.36639076866172</v>
      </c>
      <c r="N63" s="53">
        <f t="shared" ref="N63:O63" si="18">(N50/N55)*100</f>
        <v>139.82375055287096</v>
      </c>
      <c r="O63" s="53">
        <f t="shared" si="18"/>
        <v>138.10954791405203</v>
      </c>
    </row>
    <row r="64" spans="1:15" s="22" customFormat="1" x14ac:dyDescent="0.25">
      <c r="A64" s="53" t="s">
        <v>111</v>
      </c>
      <c r="B64" s="53"/>
      <c r="C64" s="53"/>
      <c r="D64" s="53"/>
      <c r="E64" s="53"/>
      <c r="F64" s="53"/>
      <c r="G64" s="53">
        <f>(G53/G56)*100</f>
        <v>15.567798096529076</v>
      </c>
      <c r="H64" s="53">
        <f t="shared" ref="H64:M64" si="19">(H53/H56)*100</f>
        <v>8.7679232619578062</v>
      </c>
      <c r="I64" s="53">
        <f t="shared" si="19"/>
        <v>13.357244499086491</v>
      </c>
      <c r="J64" s="53">
        <f t="shared" si="19"/>
        <v>24.485050021118031</v>
      </c>
      <c r="K64" s="53">
        <f t="shared" si="19"/>
        <v>20.525717868912587</v>
      </c>
      <c r="L64" s="53">
        <f t="shared" si="19"/>
        <v>19.041019247617804</v>
      </c>
      <c r="M64" s="53">
        <f t="shared" si="19"/>
        <v>21.940959763646635</v>
      </c>
      <c r="N64" s="53">
        <f t="shared" ref="N64:O64" si="20">(N53/N56)*100</f>
        <v>21.013927452531775</v>
      </c>
      <c r="O64" s="53">
        <f t="shared" si="20"/>
        <v>22.505796977813034</v>
      </c>
    </row>
    <row r="65" spans="1:15" s="22" customFormat="1" x14ac:dyDescent="0.25">
      <c r="A65" s="53" t="s">
        <v>117</v>
      </c>
      <c r="B65" s="53"/>
      <c r="C65" s="53"/>
      <c r="D65" s="53"/>
      <c r="E65" s="53"/>
      <c r="F65" s="53"/>
      <c r="G65" s="53">
        <f>(G54/G56)*100</f>
        <v>72.318141140476456</v>
      </c>
      <c r="H65" s="53">
        <f t="shared" ref="H65:M65" si="21">(H54/H56)*100</f>
        <v>77.917156513738561</v>
      </c>
      <c r="I65" s="53">
        <f t="shared" si="21"/>
        <v>75.442305606937808</v>
      </c>
      <c r="J65" s="53">
        <f t="shared" si="21"/>
        <v>64.769240649259942</v>
      </c>
      <c r="K65" s="53">
        <f t="shared" si="21"/>
        <v>64.855272576699292</v>
      </c>
      <c r="L65" s="53">
        <f t="shared" si="21"/>
        <v>67.797950375018999</v>
      </c>
      <c r="M65" s="53">
        <f t="shared" si="21"/>
        <v>65.586962115271263</v>
      </c>
      <c r="N65" s="53">
        <f t="shared" ref="N65:O65" si="22">(N54/N56)*100</f>
        <v>66.308905022917912</v>
      </c>
      <c r="O65" s="53">
        <f t="shared" si="22"/>
        <v>60.722624067381318</v>
      </c>
    </row>
    <row r="66" spans="1:15" s="22" customFormat="1" x14ac:dyDescent="0.25">
      <c r="A66" s="53" t="s">
        <v>118</v>
      </c>
      <c r="B66" s="53"/>
      <c r="C66" s="53"/>
      <c r="D66" s="53"/>
      <c r="E66" s="53"/>
      <c r="F66" s="53"/>
      <c r="G66" s="53">
        <f>(G55/G56)*100</f>
        <v>12.114060762994482</v>
      </c>
      <c r="H66" s="53">
        <f t="shared" ref="H66:M66" si="23">(H55/H56)*100</f>
        <v>13.314920224303625</v>
      </c>
      <c r="I66" s="53">
        <f t="shared" si="23"/>
        <v>11.200449893975696</v>
      </c>
      <c r="J66" s="53">
        <f t="shared" si="23"/>
        <v>10.745709329622033</v>
      </c>
      <c r="K66" s="53">
        <f t="shared" si="23"/>
        <v>14.619009554388136</v>
      </c>
      <c r="L66" s="53">
        <f t="shared" si="23"/>
        <v>13.161030377363186</v>
      </c>
      <c r="M66" s="53">
        <f t="shared" si="23"/>
        <v>12.472078121082106</v>
      </c>
      <c r="N66" s="53">
        <f t="shared" ref="N66:O66" si="24">(N55/N56)*100</f>
        <v>12.677167524550301</v>
      </c>
      <c r="O66" s="53">
        <f t="shared" si="24"/>
        <v>16.771578954805658</v>
      </c>
    </row>
    <row r="67" spans="1:15" s="22" customFormat="1" x14ac:dyDescent="0.25">
      <c r="A67" s="53" t="s">
        <v>112</v>
      </c>
      <c r="B67" s="53"/>
      <c r="C67" s="53"/>
      <c r="D67" s="53"/>
      <c r="E67" s="53"/>
      <c r="F67" s="53"/>
      <c r="G67" s="53">
        <f>(G49/(G53+G54))*100</f>
        <v>99.092078789265159</v>
      </c>
      <c r="H67" s="53">
        <f t="shared" ref="H67:M67" si="25">(H49/(H53+H54))*100</f>
        <v>101.21240845975919</v>
      </c>
      <c r="I67" s="53">
        <f t="shared" si="25"/>
        <v>97.839053099320537</v>
      </c>
      <c r="J67" s="53">
        <f t="shared" si="25"/>
        <v>90.919877823189239</v>
      </c>
      <c r="K67" s="53">
        <f t="shared" si="25"/>
        <v>94.753263391575629</v>
      </c>
      <c r="L67" s="53">
        <f t="shared" si="25"/>
        <v>97.875750524898592</v>
      </c>
      <c r="M67" s="53">
        <f t="shared" si="25"/>
        <v>93.535626602433851</v>
      </c>
      <c r="N67" s="53">
        <f t="shared" ref="N67:O67" si="26">(N49/(N53+N54))*100</f>
        <v>94.218552663685401</v>
      </c>
      <c r="O67" s="53">
        <f t="shared" si="26"/>
        <v>92.320444341658643</v>
      </c>
    </row>
    <row r="68" spans="1:15" x14ac:dyDescent="0.25">
      <c r="A68" s="22"/>
    </row>
    <row r="69" spans="1:15" x14ac:dyDescent="0.25">
      <c r="A69" s="22" t="s">
        <v>44</v>
      </c>
      <c r="B69" s="25">
        <v>300</v>
      </c>
      <c r="C69" s="25">
        <v>296</v>
      </c>
      <c r="D69" s="25">
        <v>265</v>
      </c>
      <c r="E69" s="25">
        <v>261</v>
      </c>
      <c r="F69" s="25">
        <v>264</v>
      </c>
      <c r="G69" s="25">
        <v>281</v>
      </c>
      <c r="H69" s="25">
        <v>291</v>
      </c>
      <c r="I69" s="25">
        <v>298</v>
      </c>
      <c r="J69" s="25">
        <v>298</v>
      </c>
      <c r="K69" s="25">
        <v>309</v>
      </c>
      <c r="L69" s="38">
        <v>314</v>
      </c>
      <c r="M69" s="38">
        <v>313.767441860465</v>
      </c>
      <c r="N69" s="38">
        <v>298.81818181818198</v>
      </c>
      <c r="O69" s="55">
        <v>305</v>
      </c>
    </row>
    <row r="70" spans="1:15" x14ac:dyDescent="0.25">
      <c r="A70" s="22"/>
    </row>
    <row r="71" spans="1:15" s="8" customFormat="1" ht="13" x14ac:dyDescent="0.3">
      <c r="A71" s="8" t="s">
        <v>8</v>
      </c>
      <c r="B71" s="8">
        <v>95</v>
      </c>
      <c r="C71" s="8">
        <v>98</v>
      </c>
      <c r="D71" s="8">
        <v>90</v>
      </c>
      <c r="E71" s="8">
        <v>76</v>
      </c>
      <c r="F71" s="8">
        <v>68</v>
      </c>
      <c r="G71" s="8">
        <v>56</v>
      </c>
      <c r="H71" s="8">
        <v>55</v>
      </c>
      <c r="I71" s="8">
        <v>42</v>
      </c>
      <c r="J71" s="8">
        <v>42</v>
      </c>
      <c r="K71" s="8">
        <v>37</v>
      </c>
      <c r="L71" s="8">
        <v>33</v>
      </c>
      <c r="M71" s="8">
        <v>30</v>
      </c>
      <c r="N71" s="8">
        <v>36</v>
      </c>
      <c r="O71" s="8">
        <v>32</v>
      </c>
    </row>
    <row r="72" spans="1:15" s="8" customFormat="1" ht="13" x14ac:dyDescent="0.3">
      <c r="A72" s="8" t="s">
        <v>54</v>
      </c>
      <c r="B72" s="8">
        <v>131</v>
      </c>
      <c r="C72" s="8">
        <v>122</v>
      </c>
      <c r="D72" s="8">
        <v>115</v>
      </c>
      <c r="E72" s="8">
        <v>102</v>
      </c>
      <c r="F72" s="8">
        <v>100</v>
      </c>
      <c r="G72" s="8">
        <v>78</v>
      </c>
      <c r="H72" s="8">
        <v>74</v>
      </c>
      <c r="I72" s="8">
        <v>61</v>
      </c>
      <c r="J72" s="8">
        <v>55</v>
      </c>
      <c r="K72" s="8">
        <v>50</v>
      </c>
      <c r="L72" s="8">
        <v>42</v>
      </c>
      <c r="M72" s="8">
        <v>43</v>
      </c>
      <c r="N72" s="8">
        <v>44</v>
      </c>
      <c r="O72" s="8">
        <v>39</v>
      </c>
    </row>
    <row r="73" spans="1:15" x14ac:dyDescent="0.25">
      <c r="B73" s="4"/>
      <c r="C73" s="4"/>
      <c r="D73" s="4"/>
      <c r="E73" s="4"/>
      <c r="F73" s="4"/>
      <c r="G73" s="4"/>
      <c r="H73" s="4"/>
      <c r="I73" s="4"/>
      <c r="J73" s="4"/>
      <c r="K73" s="4"/>
    </row>
    <row r="74" spans="1:15" x14ac:dyDescent="0.25">
      <c r="B74" s="4"/>
      <c r="C74" s="4"/>
      <c r="D74" s="4"/>
      <c r="E74" s="4"/>
      <c r="F74" s="4"/>
      <c r="G74" s="4"/>
      <c r="H74" s="4"/>
      <c r="I74" s="4"/>
      <c r="J74" s="4"/>
      <c r="K74" s="4"/>
    </row>
    <row r="75" spans="1:15" x14ac:dyDescent="0.25">
      <c r="B75" s="4"/>
      <c r="C75" s="4"/>
      <c r="D75" s="4"/>
      <c r="E75" s="4"/>
      <c r="F75" s="4"/>
      <c r="G75" s="4"/>
      <c r="H75" s="4"/>
      <c r="I75" s="4"/>
      <c r="J75" s="4"/>
      <c r="K75" s="4"/>
    </row>
    <row r="76" spans="1:15" x14ac:dyDescent="0.25">
      <c r="B76" s="4"/>
      <c r="C76" s="4"/>
      <c r="D76" s="4"/>
      <c r="E76" s="4"/>
      <c r="F76" s="4"/>
      <c r="G76" s="4"/>
      <c r="H76" s="4"/>
      <c r="I76" s="4"/>
      <c r="J76" s="4"/>
      <c r="K76" s="4"/>
    </row>
    <row r="77" spans="1:15" x14ac:dyDescent="0.25">
      <c r="B77" s="7"/>
      <c r="C77" s="7"/>
      <c r="D77" s="7"/>
      <c r="E77" s="7"/>
      <c r="F77" s="7"/>
      <c r="G77" s="7"/>
      <c r="H77" s="7"/>
      <c r="I77" s="7"/>
      <c r="J77" s="7"/>
      <c r="K77" s="7"/>
    </row>
  </sheetData>
  <phoneticPr fontId="3" type="noConversion"/>
  <pageMargins left="0.78740157499999996" right="0.78740157499999996" top="0.984251969" bottom="0.984251969" header="0.5" footer="0.5"/>
  <pageSetup paperSize="9" scale="50" orientation="landscape" horizontalDpi="4294967292" verticalDpi="300"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77"/>
  <sheetViews>
    <sheetView workbookViewId="0"/>
  </sheetViews>
  <sheetFormatPr baseColWidth="10" defaultColWidth="9.1796875" defaultRowHeight="12.5" x14ac:dyDescent="0.25"/>
  <cols>
    <col min="1" max="1" width="32.81640625" customWidth="1"/>
    <col min="2" max="7" width="10.7265625" customWidth="1"/>
    <col min="8" max="8" width="10.7265625" bestFit="1" customWidth="1"/>
    <col min="9" max="9" width="10.7265625" customWidth="1"/>
    <col min="10" max="10" width="11.1796875" bestFit="1" customWidth="1"/>
  </cols>
  <sheetData>
    <row r="1" spans="1:137" ht="18" x14ac:dyDescent="0.4">
      <c r="A1" s="9" t="s">
        <v>15</v>
      </c>
      <c r="B1" s="2"/>
      <c r="C1" s="2"/>
      <c r="D1" s="2"/>
      <c r="E1" s="2"/>
      <c r="F1" s="2"/>
    </row>
    <row r="2" spans="1:137" x14ac:dyDescent="0.25">
      <c r="B2" s="3"/>
      <c r="C2" s="3"/>
      <c r="D2" s="3"/>
      <c r="E2" s="3"/>
      <c r="F2" s="3"/>
    </row>
    <row r="3" spans="1:137" ht="15.5" x14ac:dyDescent="0.35">
      <c r="A3" s="1" t="s">
        <v>55</v>
      </c>
      <c r="B3" s="3"/>
      <c r="C3" s="3"/>
      <c r="D3" s="3"/>
      <c r="E3" s="3"/>
      <c r="F3" s="3"/>
    </row>
    <row r="4" spans="1:137" ht="15.5" x14ac:dyDescent="0.35">
      <c r="A4" s="95" t="s">
        <v>127</v>
      </c>
      <c r="B4" s="3"/>
      <c r="C4" s="3"/>
      <c r="D4" s="3"/>
      <c r="E4" s="3"/>
      <c r="F4" s="3"/>
    </row>
    <row r="5" spans="1:137" x14ac:dyDescent="0.25">
      <c r="B5" s="3"/>
      <c r="C5" s="3"/>
      <c r="D5" s="3"/>
      <c r="E5" s="3"/>
      <c r="F5" s="3"/>
    </row>
    <row r="6" spans="1:137" ht="15.5" x14ac:dyDescent="0.35">
      <c r="A6" s="1" t="s">
        <v>125</v>
      </c>
      <c r="B6" s="3"/>
      <c r="C6" s="3"/>
      <c r="D6" s="3"/>
      <c r="E6" s="3"/>
      <c r="F6" s="3"/>
    </row>
    <row r="7" spans="1:137" x14ac:dyDescent="0.25">
      <c r="A7" s="10"/>
      <c r="B7" s="3"/>
      <c r="C7" s="3"/>
      <c r="D7" s="3"/>
      <c r="E7" s="3"/>
      <c r="F7" s="3"/>
    </row>
    <row r="8" spans="1:137" ht="13" x14ac:dyDescent="0.3">
      <c r="A8" s="8" t="s">
        <v>17</v>
      </c>
      <c r="B8" s="3"/>
      <c r="C8" s="3"/>
      <c r="D8" s="3"/>
      <c r="E8" s="3"/>
      <c r="F8" s="3"/>
    </row>
    <row r="9" spans="1:137" ht="13" x14ac:dyDescent="0.3">
      <c r="A9" s="8" t="s">
        <v>18</v>
      </c>
      <c r="B9" s="3"/>
      <c r="C9" s="3"/>
      <c r="D9" s="3"/>
      <c r="E9" s="3"/>
      <c r="F9" s="3"/>
    </row>
    <row r="10" spans="1:137" ht="13" x14ac:dyDescent="0.3">
      <c r="A10" s="8" t="s">
        <v>122</v>
      </c>
      <c r="B10" s="3"/>
      <c r="C10" s="3"/>
      <c r="D10" s="3"/>
      <c r="E10" s="3"/>
      <c r="F10" s="3"/>
    </row>
    <row r="11" spans="1:137" s="25" customFormat="1" ht="13" x14ac:dyDescent="0.3">
      <c r="A11" s="37" t="s">
        <v>92</v>
      </c>
      <c r="B11" s="36"/>
      <c r="C11" s="36"/>
      <c r="D11" s="36"/>
      <c r="E11" s="36"/>
      <c r="F11" s="36"/>
      <c r="G11" s="36"/>
      <c r="H11" s="36"/>
      <c r="I11" s="27"/>
    </row>
    <row r="12" spans="1:137" x14ac:dyDescent="0.25">
      <c r="A12" s="3"/>
      <c r="B12" s="3"/>
      <c r="C12" s="3"/>
      <c r="D12" s="3"/>
      <c r="E12" s="3"/>
      <c r="F12" s="3"/>
    </row>
    <row r="13" spans="1:137" ht="13" x14ac:dyDescent="0.3">
      <c r="A13" s="23" t="s">
        <v>16</v>
      </c>
      <c r="B13" s="18">
        <v>2003</v>
      </c>
      <c r="C13" s="18">
        <v>2004</v>
      </c>
      <c r="D13" s="18">
        <v>2005</v>
      </c>
      <c r="E13" s="18">
        <v>2006</v>
      </c>
      <c r="F13" s="18">
        <v>2007</v>
      </c>
      <c r="G13" s="18">
        <v>2008</v>
      </c>
      <c r="H13" s="18">
        <v>2009</v>
      </c>
      <c r="I13" s="18">
        <v>2010</v>
      </c>
      <c r="J13" s="18">
        <v>2011</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row>
    <row r="14" spans="1:137" s="8" customFormat="1" ht="13" x14ac:dyDescent="0.3">
      <c r="A14" s="8" t="s">
        <v>13</v>
      </c>
      <c r="B14" s="42">
        <v>10575730.625</v>
      </c>
      <c r="C14" s="42">
        <v>12526037.7857143</v>
      </c>
      <c r="D14" s="42">
        <v>16478707.699999999</v>
      </c>
      <c r="E14" s="42">
        <v>21801947.899999999</v>
      </c>
      <c r="F14" s="42">
        <v>18755945.111111101</v>
      </c>
      <c r="G14" s="42">
        <v>21530039.285714298</v>
      </c>
      <c r="H14" s="42">
        <v>26324226.75</v>
      </c>
      <c r="I14" s="42">
        <v>29806851.285714298</v>
      </c>
      <c r="J14" s="42">
        <v>47018844.75</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row>
    <row r="15" spans="1:137" ht="13" x14ac:dyDescent="0.3">
      <c r="A15" s="8"/>
      <c r="B15" s="13"/>
      <c r="C15" s="13"/>
      <c r="D15" s="13"/>
      <c r="E15" s="13"/>
      <c r="F15" s="13"/>
      <c r="G15" s="13"/>
      <c r="H15" s="13"/>
      <c r="I15" s="13"/>
      <c r="J15" s="13"/>
    </row>
    <row r="16" spans="1:137" ht="13" x14ac:dyDescent="0.3">
      <c r="A16" s="8" t="s">
        <v>14</v>
      </c>
      <c r="B16" s="12"/>
      <c r="C16" s="12"/>
      <c r="D16" s="12"/>
      <c r="E16" s="12"/>
      <c r="F16" s="12"/>
      <c r="G16" s="12"/>
      <c r="H16" s="12"/>
      <c r="I16" s="12"/>
      <c r="J16" s="12"/>
    </row>
    <row r="17" spans="1:10" x14ac:dyDescent="0.25">
      <c r="A17" s="22" t="s">
        <v>1</v>
      </c>
      <c r="B17" s="6">
        <v>353558.625</v>
      </c>
      <c r="C17" s="6">
        <v>497634.21428571403</v>
      </c>
      <c r="D17" s="6">
        <v>535377.30000000005</v>
      </c>
      <c r="E17" s="6">
        <v>597225.69999999995</v>
      </c>
      <c r="F17" s="6">
        <v>474983.55555555603</v>
      </c>
      <c r="G17" s="6">
        <v>550877.71428571397</v>
      </c>
      <c r="H17" s="6">
        <v>726565.625</v>
      </c>
      <c r="I17" s="6">
        <v>894053.28571428603</v>
      </c>
      <c r="J17" s="6">
        <v>1281282</v>
      </c>
    </row>
    <row r="18" spans="1:10" x14ac:dyDescent="0.25">
      <c r="A18" s="22" t="s">
        <v>9</v>
      </c>
      <c r="B18" s="20">
        <v>16797.3125</v>
      </c>
      <c r="C18" s="20">
        <v>43910</v>
      </c>
      <c r="D18" s="20">
        <v>57437.5</v>
      </c>
      <c r="E18" s="20">
        <v>10882.1</v>
      </c>
      <c r="F18" s="20">
        <v>9194</v>
      </c>
      <c r="G18" s="20">
        <v>22209.142857142899</v>
      </c>
      <c r="H18" s="20">
        <v>0</v>
      </c>
      <c r="I18" s="20">
        <v>0</v>
      </c>
      <c r="J18" s="20">
        <v>0</v>
      </c>
    </row>
    <row r="19" spans="1:10" x14ac:dyDescent="0.25">
      <c r="A19" s="22" t="s">
        <v>10</v>
      </c>
      <c r="B19" s="6">
        <v>0</v>
      </c>
      <c r="C19" s="6">
        <v>0</v>
      </c>
      <c r="D19" s="6">
        <v>32811.4</v>
      </c>
      <c r="E19" s="6">
        <v>43527</v>
      </c>
      <c r="F19" s="6">
        <v>36779.555555555598</v>
      </c>
      <c r="G19" s="6">
        <v>41902.142857142899</v>
      </c>
      <c r="H19" s="6">
        <v>50485.25</v>
      </c>
      <c r="I19" s="6">
        <v>59504.285714285703</v>
      </c>
      <c r="J19" s="6">
        <v>90231.25</v>
      </c>
    </row>
    <row r="20" spans="1:10" x14ac:dyDescent="0.25">
      <c r="A20" s="22" t="s">
        <v>19</v>
      </c>
      <c r="B20" s="14">
        <v>3588672.0625</v>
      </c>
      <c r="C20" s="14">
        <v>3873385.1428571399</v>
      </c>
      <c r="D20" s="14">
        <v>4648719.7</v>
      </c>
      <c r="E20" s="14">
        <v>6527799.9000000004</v>
      </c>
      <c r="F20" s="14">
        <v>5544000.4444444403</v>
      </c>
      <c r="G20" s="14">
        <v>5933499.57142857</v>
      </c>
      <c r="H20" s="14">
        <v>7491672.25</v>
      </c>
      <c r="I20" s="14">
        <v>9630593.7142857108</v>
      </c>
      <c r="J20" s="14">
        <v>12008866.5</v>
      </c>
    </row>
    <row r="21" spans="1:10" x14ac:dyDescent="0.25">
      <c r="A21" s="22" t="s">
        <v>93</v>
      </c>
      <c r="B21" s="6">
        <v>228291</v>
      </c>
      <c r="C21" s="6">
        <v>268927.78571428597</v>
      </c>
      <c r="D21" s="6">
        <v>334736.09999999998</v>
      </c>
      <c r="E21" s="6">
        <v>341698</v>
      </c>
      <c r="F21" s="6">
        <v>378461</v>
      </c>
      <c r="G21" s="6">
        <v>523022.28571428597</v>
      </c>
      <c r="H21" s="6">
        <v>595508.5</v>
      </c>
      <c r="I21" s="6">
        <v>503888.28571428597</v>
      </c>
      <c r="J21" s="6">
        <v>589815</v>
      </c>
    </row>
    <row r="22" spans="1:10" x14ac:dyDescent="0.25">
      <c r="A22" s="22" t="s">
        <v>3</v>
      </c>
      <c r="B22" s="6">
        <v>60027.25</v>
      </c>
      <c r="C22" s="6">
        <v>66677.928571428594</v>
      </c>
      <c r="D22" s="6">
        <v>58145.2</v>
      </c>
      <c r="E22" s="6">
        <v>65411.8</v>
      </c>
      <c r="F22" s="6">
        <v>82476.111111111095</v>
      </c>
      <c r="G22" s="6">
        <v>128024.857142857</v>
      </c>
      <c r="H22" s="6">
        <v>178868.875</v>
      </c>
      <c r="I22" s="6">
        <v>193571</v>
      </c>
      <c r="J22" s="6">
        <v>215042.75</v>
      </c>
    </row>
    <row r="23" spans="1:10" x14ac:dyDescent="0.25">
      <c r="A23" s="22" t="s">
        <v>48</v>
      </c>
      <c r="B23" s="6">
        <v>25853.9375</v>
      </c>
      <c r="C23" s="6">
        <v>31050.642857142899</v>
      </c>
      <c r="D23" s="6">
        <v>41025.699999999997</v>
      </c>
      <c r="E23" s="6">
        <v>54365.5</v>
      </c>
      <c r="F23" s="6">
        <v>45973.555555555598</v>
      </c>
      <c r="G23" s="6">
        <v>67277.714285714304</v>
      </c>
      <c r="H23" s="6">
        <v>64871.75</v>
      </c>
      <c r="I23" s="6">
        <v>74380.714285714304</v>
      </c>
      <c r="J23" s="6">
        <v>112796.5</v>
      </c>
    </row>
    <row r="24" spans="1:10" x14ac:dyDescent="0.25">
      <c r="A24" s="22" t="s">
        <v>49</v>
      </c>
      <c r="B24" s="6">
        <v>1257428.3125</v>
      </c>
      <c r="C24" s="6">
        <v>1437192</v>
      </c>
      <c r="D24" s="6">
        <v>1385499.6</v>
      </c>
      <c r="E24" s="6">
        <v>1673490.4</v>
      </c>
      <c r="F24" s="6">
        <v>1660480.5555555599</v>
      </c>
      <c r="G24" s="6">
        <v>1183495.7142857099</v>
      </c>
      <c r="H24" s="6">
        <v>2049448.5</v>
      </c>
      <c r="I24" s="6">
        <v>2143151</v>
      </c>
      <c r="J24" s="6">
        <v>2817484.25</v>
      </c>
    </row>
    <row r="25" spans="1:10" s="8" customFormat="1" ht="13" x14ac:dyDescent="0.3">
      <c r="A25" s="22" t="s">
        <v>50</v>
      </c>
      <c r="B25" s="6">
        <v>144181.125</v>
      </c>
      <c r="C25" s="6">
        <v>168428.57142857101</v>
      </c>
      <c r="D25" s="6">
        <v>205755</v>
      </c>
      <c r="E25" s="6">
        <v>0</v>
      </c>
      <c r="F25" s="6">
        <v>0</v>
      </c>
      <c r="G25" s="6">
        <v>232842.85714285701</v>
      </c>
      <c r="H25" s="6">
        <v>271050</v>
      </c>
      <c r="I25" s="6">
        <v>190476.14285714299</v>
      </c>
      <c r="J25" s="6">
        <v>1717402.5</v>
      </c>
    </row>
    <row r="26" spans="1:10" x14ac:dyDescent="0.25">
      <c r="A26" s="22" t="s">
        <v>0</v>
      </c>
      <c r="B26" s="6">
        <v>2143136.3125</v>
      </c>
      <c r="C26" s="6">
        <v>2974591.92857143</v>
      </c>
      <c r="D26" s="6">
        <v>3977594.3</v>
      </c>
      <c r="E26" s="6">
        <v>4865818.5</v>
      </c>
      <c r="F26" s="6">
        <v>5006465.8888888899</v>
      </c>
      <c r="G26" s="6">
        <v>7189671.1428571399</v>
      </c>
      <c r="H26" s="6">
        <v>4852483.875</v>
      </c>
      <c r="I26" s="6">
        <v>5105609.2857142901</v>
      </c>
      <c r="J26" s="6">
        <v>8862933</v>
      </c>
    </row>
    <row r="27" spans="1:10" x14ac:dyDescent="0.25">
      <c r="A27" s="22" t="s">
        <v>2</v>
      </c>
      <c r="B27" s="6">
        <v>210404.875</v>
      </c>
      <c r="C27" s="6">
        <v>303630.42857142899</v>
      </c>
      <c r="D27" s="6">
        <v>293752.40000000002</v>
      </c>
      <c r="E27" s="6">
        <v>270503.90000000002</v>
      </c>
      <c r="F27" s="6">
        <v>266465.55555555603</v>
      </c>
      <c r="G27" s="6">
        <v>380617.71428571403</v>
      </c>
      <c r="H27" s="6">
        <v>200125</v>
      </c>
      <c r="I27" s="6">
        <v>202286</v>
      </c>
      <c r="J27" s="6">
        <v>407594.5</v>
      </c>
    </row>
    <row r="28" spans="1:10" x14ac:dyDescent="0.25">
      <c r="A28" s="22" t="s">
        <v>5</v>
      </c>
      <c r="B28" s="6">
        <v>1282834.5625</v>
      </c>
      <c r="C28" s="6">
        <v>1153313.3571428601</v>
      </c>
      <c r="D28" s="6">
        <v>1595206.5</v>
      </c>
      <c r="E28" s="6">
        <v>2581808.9</v>
      </c>
      <c r="F28" s="6">
        <v>2147565.2222222202</v>
      </c>
      <c r="G28" s="6">
        <v>2110339.1428571399</v>
      </c>
      <c r="H28" s="6">
        <v>2120001.875</v>
      </c>
      <c r="I28" s="6">
        <v>4302603</v>
      </c>
      <c r="J28" s="6">
        <v>2314936.5</v>
      </c>
    </row>
    <row r="29" spans="1:10" x14ac:dyDescent="0.25">
      <c r="A29" s="22" t="s">
        <v>6</v>
      </c>
      <c r="B29" s="6">
        <v>662726.5</v>
      </c>
      <c r="C29" s="6">
        <v>685444.64285714296</v>
      </c>
      <c r="D29" s="6">
        <v>580362.19999999995</v>
      </c>
      <c r="E29" s="6">
        <v>848632.7</v>
      </c>
      <c r="F29" s="6">
        <v>848407.88888888899</v>
      </c>
      <c r="G29" s="6">
        <v>655367.14285714296</v>
      </c>
      <c r="H29" s="6">
        <v>1086807.625</v>
      </c>
      <c r="I29" s="6">
        <v>993648.57142857101</v>
      </c>
      <c r="J29" s="6">
        <v>1338581</v>
      </c>
    </row>
    <row r="30" spans="1:10" x14ac:dyDescent="0.25">
      <c r="A30" s="22" t="s">
        <v>4</v>
      </c>
      <c r="B30" s="6">
        <v>344638.875</v>
      </c>
      <c r="C30" s="6">
        <v>372231.42857142899</v>
      </c>
      <c r="D30" s="6">
        <v>491876.2</v>
      </c>
      <c r="E30" s="6">
        <v>458210.5</v>
      </c>
      <c r="F30" s="6">
        <v>523060.55555555603</v>
      </c>
      <c r="G30" s="6">
        <v>615555.42857142899</v>
      </c>
      <c r="H30" s="6">
        <v>469460.5</v>
      </c>
      <c r="I30" s="6">
        <v>595826</v>
      </c>
      <c r="J30" s="6">
        <v>328193.25</v>
      </c>
    </row>
    <row r="31" spans="1:10" x14ac:dyDescent="0.25">
      <c r="A31" s="22" t="s">
        <v>99</v>
      </c>
      <c r="B31" s="6">
        <v>152187.625</v>
      </c>
      <c r="C31" s="6">
        <v>144387.07142857101</v>
      </c>
      <c r="D31" s="6">
        <v>192403.1</v>
      </c>
      <c r="E31" s="6">
        <v>219056.8</v>
      </c>
      <c r="F31" s="6">
        <v>312628.33333333302</v>
      </c>
      <c r="G31" s="6">
        <v>397593</v>
      </c>
      <c r="H31" s="6">
        <v>349703.625</v>
      </c>
      <c r="I31" s="6">
        <v>500104.85714285698</v>
      </c>
      <c r="J31" s="6">
        <v>533707.5</v>
      </c>
    </row>
    <row r="32" spans="1:10" x14ac:dyDescent="0.25">
      <c r="A32" s="22" t="s">
        <v>94</v>
      </c>
      <c r="B32" s="6">
        <v>1504033.9375</v>
      </c>
      <c r="C32" s="6">
        <v>1201673.1428571399</v>
      </c>
      <c r="D32" s="6">
        <v>1365732</v>
      </c>
      <c r="E32" s="6">
        <v>1868791.2</v>
      </c>
      <c r="F32" s="6">
        <v>1836963.7777777801</v>
      </c>
      <c r="G32" s="6">
        <v>2462631</v>
      </c>
      <c r="H32" s="6">
        <v>2859426.125</v>
      </c>
      <c r="I32" s="6">
        <v>2744154.1428571399</v>
      </c>
      <c r="J32" s="6">
        <v>5656473.25</v>
      </c>
    </row>
    <row r="33" spans="1:10" s="8" customFormat="1" ht="13.5" thickBot="1" x14ac:dyDescent="0.35">
      <c r="A33" s="8" t="s">
        <v>56</v>
      </c>
      <c r="B33" s="39">
        <f>SUM(B17:B32)</f>
        <v>11974772.3125</v>
      </c>
      <c r="C33" s="39">
        <f t="shared" ref="C33:H33" si="0">SUM(C17:C32)</f>
        <v>13222478.285714285</v>
      </c>
      <c r="D33" s="39">
        <f t="shared" si="0"/>
        <v>15796434.199999999</v>
      </c>
      <c r="E33" s="39">
        <f t="shared" si="0"/>
        <v>20427222.899999999</v>
      </c>
      <c r="F33" s="39">
        <f t="shared" si="0"/>
        <v>19173906</v>
      </c>
      <c r="G33" s="39">
        <f t="shared" si="0"/>
        <v>22494926.57142856</v>
      </c>
      <c r="H33" s="39">
        <f t="shared" si="0"/>
        <v>23366479.375</v>
      </c>
      <c r="I33" s="39">
        <f t="shared" ref="I33:J33" si="1">SUM(I17:I32)</f>
        <v>28133850.285714284</v>
      </c>
      <c r="J33" s="39">
        <f t="shared" si="1"/>
        <v>38275339.75</v>
      </c>
    </row>
    <row r="34" spans="1:10" ht="13" thickTop="1" x14ac:dyDescent="0.25">
      <c r="A34" s="22"/>
      <c r="B34" s="11"/>
      <c r="C34" s="11"/>
      <c r="D34" s="11"/>
      <c r="E34" s="11"/>
      <c r="F34" s="11"/>
      <c r="G34" s="11"/>
    </row>
    <row r="35" spans="1:10" ht="13" x14ac:dyDescent="0.3">
      <c r="A35" s="8" t="s">
        <v>28</v>
      </c>
      <c r="B35" s="43">
        <f t="shared" ref="B35:H35" si="2">B14-B33</f>
        <v>-1399041.6875</v>
      </c>
      <c r="C35" s="43">
        <f t="shared" si="2"/>
        <v>-696440.4999999851</v>
      </c>
      <c r="D35" s="43">
        <f t="shared" si="2"/>
        <v>682273.5</v>
      </c>
      <c r="E35" s="43">
        <f t="shared" si="2"/>
        <v>1374725</v>
      </c>
      <c r="F35" s="43">
        <f t="shared" si="2"/>
        <v>-417960.88888889924</v>
      </c>
      <c r="G35" s="43">
        <f t="shared" si="2"/>
        <v>-964887.28571426123</v>
      </c>
      <c r="H35" s="43">
        <f t="shared" si="2"/>
        <v>2957747.375</v>
      </c>
      <c r="I35" s="43">
        <f t="shared" ref="I35:J35" si="3">I14-I33</f>
        <v>1673001.0000000149</v>
      </c>
      <c r="J35" s="43">
        <f t="shared" si="3"/>
        <v>8743505</v>
      </c>
    </row>
    <row r="36" spans="1:10" x14ac:dyDescent="0.25">
      <c r="A36" s="22"/>
      <c r="B36" s="11"/>
      <c r="C36" s="11"/>
      <c r="D36" s="11"/>
      <c r="E36" s="11"/>
      <c r="F36" s="11"/>
      <c r="G36" s="11"/>
    </row>
    <row r="37" spans="1:10" x14ac:dyDescent="0.25">
      <c r="A37" s="22" t="s">
        <v>58</v>
      </c>
    </row>
    <row r="38" spans="1:10" x14ac:dyDescent="0.25">
      <c r="A38" s="22" t="s">
        <v>95</v>
      </c>
      <c r="B38" s="19">
        <v>37747.9375</v>
      </c>
      <c r="C38" s="19">
        <v>84613.285714285696</v>
      </c>
      <c r="D38" s="19">
        <v>156920.20000000001</v>
      </c>
      <c r="E38" s="19">
        <v>107405.5</v>
      </c>
      <c r="F38" s="19">
        <v>195545.22222222199</v>
      </c>
      <c r="G38" s="19">
        <v>45648</v>
      </c>
      <c r="H38" s="19">
        <v>149905.875</v>
      </c>
      <c r="I38" s="19">
        <v>72614</v>
      </c>
      <c r="J38" s="19">
        <v>283707.5</v>
      </c>
    </row>
    <row r="39" spans="1:10" x14ac:dyDescent="0.25">
      <c r="A39" s="22" t="s">
        <v>96</v>
      </c>
      <c r="B39" s="19">
        <v>2299758.875</v>
      </c>
      <c r="C39" s="19">
        <v>2118595.2857142901</v>
      </c>
      <c r="D39" s="19">
        <v>2065385.7</v>
      </c>
      <c r="E39" s="19">
        <v>2133892.2999999998</v>
      </c>
      <c r="F39" s="19">
        <v>2646078.8888888899</v>
      </c>
      <c r="G39" s="19">
        <v>2312223.42857143</v>
      </c>
      <c r="H39" s="19">
        <v>3892131.25</v>
      </c>
      <c r="I39" s="19">
        <v>2334134.8571428601</v>
      </c>
      <c r="J39" s="19">
        <v>7434232.25</v>
      </c>
    </row>
    <row r="40" spans="1:10" ht="13" thickBot="1" x14ac:dyDescent="0.3">
      <c r="A40" s="22" t="s">
        <v>7</v>
      </c>
      <c r="B40" s="15">
        <f t="shared" ref="B40:H40" si="4">B38-B39</f>
        <v>-2262010.9375</v>
      </c>
      <c r="C40" s="15">
        <f t="shared" si="4"/>
        <v>-2033982.0000000044</v>
      </c>
      <c r="D40" s="15">
        <f t="shared" si="4"/>
        <v>-1908465.5</v>
      </c>
      <c r="E40" s="15">
        <f t="shared" si="4"/>
        <v>-2026486.7999999998</v>
      </c>
      <c r="F40" s="15">
        <f t="shared" si="4"/>
        <v>-2450533.6666666679</v>
      </c>
      <c r="G40" s="15">
        <f t="shared" si="4"/>
        <v>-2266575.42857143</v>
      </c>
      <c r="H40" s="15">
        <f t="shared" si="4"/>
        <v>-3742225.375</v>
      </c>
      <c r="I40" s="15">
        <f t="shared" ref="I40:J40" si="5">I38-I39</f>
        <v>-2261520.8571428601</v>
      </c>
      <c r="J40" s="15">
        <f t="shared" si="5"/>
        <v>-7150524.75</v>
      </c>
    </row>
    <row r="41" spans="1:10" ht="13" thickTop="1" x14ac:dyDescent="0.25">
      <c r="A41" s="22"/>
      <c r="B41" s="11"/>
      <c r="C41" s="11"/>
      <c r="D41" s="11"/>
      <c r="E41" s="11"/>
      <c r="F41" s="11"/>
      <c r="G41" s="11"/>
    </row>
    <row r="42" spans="1:10" ht="13" x14ac:dyDescent="0.3">
      <c r="A42" s="8" t="s">
        <v>59</v>
      </c>
      <c r="B42" s="43">
        <f t="shared" ref="B42:H42" si="6">B35+B40</f>
        <v>-3661052.625</v>
      </c>
      <c r="C42" s="43">
        <f t="shared" si="6"/>
        <v>-2730422.4999999898</v>
      </c>
      <c r="D42" s="43">
        <f t="shared" si="6"/>
        <v>-1226192</v>
      </c>
      <c r="E42" s="43">
        <f t="shared" si="6"/>
        <v>-651761.79999999981</v>
      </c>
      <c r="F42" s="43">
        <f t="shared" si="6"/>
        <v>-2868494.5555555671</v>
      </c>
      <c r="G42" s="43">
        <f t="shared" si="6"/>
        <v>-3231462.7142856913</v>
      </c>
      <c r="H42" s="43">
        <f t="shared" si="6"/>
        <v>-784478</v>
      </c>
      <c r="I42" s="43">
        <f t="shared" ref="I42:J42" si="7">I35+I40</f>
        <v>-588519.85714284517</v>
      </c>
      <c r="J42" s="43">
        <f t="shared" si="7"/>
        <v>1592980.25</v>
      </c>
    </row>
    <row r="43" spans="1:10" ht="13" x14ac:dyDescent="0.3">
      <c r="A43" s="8"/>
      <c r="B43" s="11"/>
      <c r="C43" s="11"/>
      <c r="D43" s="11"/>
      <c r="E43" s="11"/>
      <c r="F43" s="11"/>
      <c r="G43" s="11"/>
    </row>
    <row r="44" spans="1:10" ht="13" x14ac:dyDescent="0.3">
      <c r="A44" s="8"/>
      <c r="B44" s="11"/>
      <c r="C44" s="11"/>
      <c r="D44" s="11"/>
      <c r="E44" s="11"/>
      <c r="F44" s="11"/>
      <c r="G44" s="11"/>
    </row>
    <row r="45" spans="1:10" ht="13" x14ac:dyDescent="0.3">
      <c r="A45" s="17" t="s">
        <v>45</v>
      </c>
      <c r="B45" s="11"/>
      <c r="C45" s="11"/>
      <c r="D45" s="11"/>
      <c r="E45" s="11"/>
      <c r="F45" s="11"/>
      <c r="G45" s="11"/>
    </row>
    <row r="46" spans="1:10" x14ac:dyDescent="0.25">
      <c r="A46" s="22" t="s">
        <v>52</v>
      </c>
      <c r="B46" s="16">
        <v>4336246.75</v>
      </c>
      <c r="C46" s="16">
        <v>6393000</v>
      </c>
      <c r="D46" s="16">
        <v>8201630</v>
      </c>
      <c r="E46" s="16">
        <v>10783726.699999999</v>
      </c>
      <c r="F46" s="16">
        <v>8358077.7777777798</v>
      </c>
      <c r="G46" s="16">
        <v>5730871.42857143</v>
      </c>
      <c r="H46" s="16">
        <v>16009150</v>
      </c>
      <c r="I46" s="16">
        <v>8047619</v>
      </c>
      <c r="J46" s="16">
        <v>80379178.75</v>
      </c>
    </row>
    <row r="47" spans="1:10" x14ac:dyDescent="0.25">
      <c r="A47" s="22" t="s">
        <v>51</v>
      </c>
      <c r="B47" s="16">
        <v>18237397.3125</v>
      </c>
      <c r="C47" s="16">
        <v>17991225.5</v>
      </c>
      <c r="D47" s="16">
        <v>18296671.300000001</v>
      </c>
      <c r="E47" s="16">
        <v>23645292.199999999</v>
      </c>
      <c r="F47" s="16">
        <v>20562302.555555601</v>
      </c>
      <c r="G47" s="16">
        <v>8266339.7142857099</v>
      </c>
      <c r="H47" s="16">
        <v>24717465.625</v>
      </c>
      <c r="I47" s="16">
        <v>22553791.285714298</v>
      </c>
      <c r="J47" s="16">
        <v>21130648.75</v>
      </c>
    </row>
    <row r="48" spans="1:10" x14ac:dyDescent="0.25">
      <c r="A48" s="22" t="s">
        <v>97</v>
      </c>
      <c r="B48" s="16">
        <v>1764922.25</v>
      </c>
      <c r="C48" s="16">
        <v>2058053.07142857</v>
      </c>
      <c r="D48" s="16">
        <v>799330.7</v>
      </c>
      <c r="E48" s="16">
        <v>1955444.1</v>
      </c>
      <c r="F48" s="16">
        <v>3227744.2222222202</v>
      </c>
      <c r="G48" s="16">
        <v>21118.285714285699</v>
      </c>
      <c r="H48" s="16">
        <v>4002072.125</v>
      </c>
      <c r="I48" s="16">
        <v>3452014</v>
      </c>
      <c r="J48" s="16">
        <v>6246679</v>
      </c>
    </row>
    <row r="49" spans="1:13" s="8" customFormat="1" ht="13" x14ac:dyDescent="0.3">
      <c r="A49" s="8" t="s">
        <v>98</v>
      </c>
      <c r="B49" s="40">
        <v>24338566.3125</v>
      </c>
      <c r="C49" s="40">
        <v>26442278.571428601</v>
      </c>
      <c r="D49" s="40">
        <v>27297632</v>
      </c>
      <c r="E49" s="40">
        <v>36384463</v>
      </c>
      <c r="F49" s="40">
        <v>32148124.555555601</v>
      </c>
      <c r="G49" s="40">
        <v>14018329.428571399</v>
      </c>
      <c r="H49" s="40">
        <v>44728687.75</v>
      </c>
      <c r="I49" s="40">
        <v>34053424.285714298</v>
      </c>
      <c r="J49" s="40">
        <v>107756506.5</v>
      </c>
    </row>
    <row r="50" spans="1:13" x14ac:dyDescent="0.25">
      <c r="A50" s="22" t="s">
        <v>39</v>
      </c>
      <c r="B50" s="19">
        <v>1143321.5</v>
      </c>
      <c r="C50" s="19">
        <v>1343278.57142857</v>
      </c>
      <c r="D50" s="19">
        <v>1987004.2</v>
      </c>
      <c r="E50" s="19">
        <v>1915739.7</v>
      </c>
      <c r="F50" s="19">
        <v>1738164.5555555599</v>
      </c>
      <c r="G50" s="19">
        <v>2121498</v>
      </c>
      <c r="H50" s="19">
        <v>5347270.375</v>
      </c>
      <c r="I50" s="19">
        <v>2750815.8571428601</v>
      </c>
      <c r="J50" s="19">
        <v>21045431</v>
      </c>
    </row>
    <row r="51" spans="1:13" s="8" customFormat="1" ht="13.5" thickBot="1" x14ac:dyDescent="0.35">
      <c r="A51" s="8" t="s">
        <v>40</v>
      </c>
      <c r="B51" s="41">
        <f>B49+B50</f>
        <v>25481887.8125</v>
      </c>
      <c r="C51" s="41">
        <f>C49+C50</f>
        <v>27785557.142857172</v>
      </c>
      <c r="D51" s="41">
        <f>D49+D50</f>
        <v>29284636.199999999</v>
      </c>
      <c r="E51" s="41">
        <f>E49+E50</f>
        <v>38300202.700000003</v>
      </c>
      <c r="F51" s="41">
        <f>F49+F50</f>
        <v>33886289.111111164</v>
      </c>
      <c r="G51" s="41">
        <v>16139827.428571399</v>
      </c>
      <c r="H51" s="41">
        <v>50075958.125</v>
      </c>
      <c r="I51" s="41">
        <v>36804240.142857097</v>
      </c>
      <c r="J51" s="41">
        <v>128801937.5</v>
      </c>
    </row>
    <row r="52" spans="1:13" ht="13" thickTop="1" x14ac:dyDescent="0.25">
      <c r="A52" s="22"/>
      <c r="B52" s="11"/>
      <c r="C52" s="11"/>
      <c r="D52" s="11"/>
      <c r="E52" s="11"/>
      <c r="F52" s="11"/>
      <c r="G52" s="11"/>
    </row>
    <row r="53" spans="1:13" x14ac:dyDescent="0.25">
      <c r="A53" s="22" t="s">
        <v>53</v>
      </c>
      <c r="B53" s="6">
        <v>-8578974.625</v>
      </c>
      <c r="C53" s="6">
        <v>-10407726.357142899</v>
      </c>
      <c r="D53" s="6">
        <v>-10834407.4</v>
      </c>
      <c r="E53" s="6">
        <v>-6025319.4000000004</v>
      </c>
      <c r="F53" s="6">
        <v>-10780825.2222222</v>
      </c>
      <c r="G53" s="6">
        <v>-12269928.2857143</v>
      </c>
      <c r="H53" s="6">
        <v>-10482802.75</v>
      </c>
      <c r="I53" s="6">
        <v>-15388816.571428601</v>
      </c>
      <c r="J53" s="6">
        <v>-7281896.25</v>
      </c>
    </row>
    <row r="54" spans="1:13" x14ac:dyDescent="0.25">
      <c r="A54" s="22" t="s">
        <v>41</v>
      </c>
      <c r="B54" s="19">
        <v>30264792.0625</v>
      </c>
      <c r="C54" s="19">
        <v>32401104.928571399</v>
      </c>
      <c r="D54" s="19">
        <v>32308565.800000001</v>
      </c>
      <c r="E54" s="19">
        <v>39432510.899999999</v>
      </c>
      <c r="F54" s="19">
        <v>39032437.555555597</v>
      </c>
      <c r="G54" s="19">
        <v>23331091.571428601</v>
      </c>
      <c r="H54" s="19">
        <v>51521134.25</v>
      </c>
      <c r="I54" s="19">
        <v>46124850.571428597</v>
      </c>
      <c r="J54" s="19">
        <v>124705073.25</v>
      </c>
    </row>
    <row r="55" spans="1:13" x14ac:dyDescent="0.25">
      <c r="A55" s="22" t="s">
        <v>42</v>
      </c>
      <c r="B55" s="19">
        <v>3796070.375</v>
      </c>
      <c r="C55" s="19">
        <v>5792178.57142857</v>
      </c>
      <c r="D55" s="19">
        <v>7810477.7999999998</v>
      </c>
      <c r="E55" s="19">
        <v>4893011.2</v>
      </c>
      <c r="F55" s="19">
        <v>5634676.7777777798</v>
      </c>
      <c r="G55" s="19">
        <v>5078664.1428571399</v>
      </c>
      <c r="H55" s="19">
        <v>9037626.625</v>
      </c>
      <c r="I55" s="19">
        <v>6068206.1428571399</v>
      </c>
      <c r="J55" s="19">
        <v>11378760.5</v>
      </c>
    </row>
    <row r="56" spans="1:13" s="8" customFormat="1" ht="13.5" thickBot="1" x14ac:dyDescent="0.35">
      <c r="A56" s="8" t="s">
        <v>43</v>
      </c>
      <c r="B56" s="41">
        <f t="shared" ref="B56:H56" si="8">SUM(B53:B55)</f>
        <v>25481887.8125</v>
      </c>
      <c r="C56" s="41">
        <f t="shared" si="8"/>
        <v>27785557.142857071</v>
      </c>
      <c r="D56" s="41">
        <f t="shared" si="8"/>
        <v>29284636.199999999</v>
      </c>
      <c r="E56" s="41">
        <f t="shared" si="8"/>
        <v>38300202.700000003</v>
      </c>
      <c r="F56" s="41">
        <f t="shared" si="8"/>
        <v>33886289.111111179</v>
      </c>
      <c r="G56" s="41">
        <f t="shared" si="8"/>
        <v>16139827.42857144</v>
      </c>
      <c r="H56" s="41">
        <f t="shared" si="8"/>
        <v>50075958.125</v>
      </c>
      <c r="I56" s="41">
        <f t="shared" ref="I56:J56" si="9">SUM(I53:I55)</f>
        <v>36804240.142857134</v>
      </c>
      <c r="J56" s="41">
        <f t="shared" si="9"/>
        <v>128801937.5</v>
      </c>
    </row>
    <row r="57" spans="1:13" ht="13.5" thickTop="1" x14ac:dyDescent="0.3">
      <c r="A57" s="8"/>
    </row>
    <row r="58" spans="1:13" ht="13" x14ac:dyDescent="0.3">
      <c r="A58" s="8"/>
    </row>
    <row r="59" spans="1:13" ht="13" x14ac:dyDescent="0.3">
      <c r="A59" s="8" t="s">
        <v>108</v>
      </c>
    </row>
    <row r="60" spans="1:13" x14ac:dyDescent="0.25">
      <c r="A60" s="22" t="s">
        <v>46</v>
      </c>
      <c r="B60" s="53">
        <f t="shared" ref="B60:H60" si="10">(B42+B39)*100/B56</f>
        <v>-5.3422013314579653</v>
      </c>
      <c r="C60" s="53">
        <f t="shared" si="10"/>
        <v>-2.2019612964391615</v>
      </c>
      <c r="D60" s="53">
        <f t="shared" si="10"/>
        <v>2.8656449554937615</v>
      </c>
      <c r="E60" s="53">
        <f t="shared" si="10"/>
        <v>3.8697719477082555</v>
      </c>
      <c r="F60" s="53">
        <f t="shared" si="10"/>
        <v>-0.65635887700004314</v>
      </c>
      <c r="G60" s="53">
        <f t="shared" si="10"/>
        <v>-5.6954715890393164</v>
      </c>
      <c r="H60" s="53">
        <f t="shared" si="10"/>
        <v>6.2058787617056703</v>
      </c>
      <c r="I60" s="53">
        <f t="shared" ref="I60:J60" si="11">(I42+I39)*100/I56</f>
        <v>4.7429725304050301</v>
      </c>
      <c r="J60" s="53">
        <f t="shared" si="11"/>
        <v>7.0085999288636476</v>
      </c>
      <c r="K60" s="22"/>
      <c r="L60" s="22"/>
      <c r="M60" s="22"/>
    </row>
    <row r="61" spans="1:13" x14ac:dyDescent="0.25">
      <c r="A61" s="22" t="s">
        <v>57</v>
      </c>
      <c r="B61" s="53">
        <f t="shared" ref="B61:H61" si="12">(B35/B14)*100</f>
        <v>-13.228794653608153</v>
      </c>
      <c r="C61" s="53">
        <f t="shared" si="12"/>
        <v>-5.5599425126615998</v>
      </c>
      <c r="D61" s="53">
        <f t="shared" si="12"/>
        <v>4.1403337714400994</v>
      </c>
      <c r="E61" s="53">
        <f t="shared" si="12"/>
        <v>6.305514563678047</v>
      </c>
      <c r="F61" s="53">
        <f t="shared" si="12"/>
        <v>-2.2284181704141237</v>
      </c>
      <c r="G61" s="53">
        <f t="shared" si="12"/>
        <v>-4.4815862753882074</v>
      </c>
      <c r="H61" s="53">
        <f t="shared" si="12"/>
        <v>11.235837630064481</v>
      </c>
      <c r="I61" s="53">
        <f t="shared" ref="I61:J61" si="13">(I35/I14)*100</f>
        <v>5.6128068810872476</v>
      </c>
      <c r="J61" s="53">
        <f t="shared" si="13"/>
        <v>18.595746123685867</v>
      </c>
      <c r="K61" s="22"/>
      <c r="L61" s="22"/>
      <c r="M61" s="22"/>
    </row>
    <row r="62" spans="1:13" x14ac:dyDescent="0.25">
      <c r="A62" s="53" t="s">
        <v>109</v>
      </c>
      <c r="B62" s="53" t="str">
        <f>IF(B53&gt;0,(B42/B53)*100," ")</f>
        <v xml:space="preserve"> </v>
      </c>
      <c r="C62" s="53" t="str">
        <f t="shared" ref="C62:H62" si="14">IF(C53&gt;0,(C42/C53)*100," ")</f>
        <v xml:space="preserve"> </v>
      </c>
      <c r="D62" s="53" t="str">
        <f t="shared" si="14"/>
        <v xml:space="preserve"> </v>
      </c>
      <c r="E62" s="53" t="str">
        <f t="shared" si="14"/>
        <v xml:space="preserve"> </v>
      </c>
      <c r="F62" s="53" t="str">
        <f t="shared" si="14"/>
        <v xml:space="preserve"> </v>
      </c>
      <c r="G62" s="53" t="str">
        <f t="shared" si="14"/>
        <v xml:space="preserve"> </v>
      </c>
      <c r="H62" s="53" t="str">
        <f t="shared" si="14"/>
        <v xml:space="preserve"> </v>
      </c>
      <c r="I62" s="53" t="str">
        <f t="shared" ref="I62:J62" si="15">IF(I53&gt;0,(I42/I53)*100," ")</f>
        <v xml:space="preserve"> </v>
      </c>
      <c r="J62" s="53" t="str">
        <f t="shared" si="15"/>
        <v xml:space="preserve"> </v>
      </c>
      <c r="K62" s="22"/>
      <c r="L62" s="22"/>
      <c r="M62" s="22"/>
    </row>
    <row r="63" spans="1:13" x14ac:dyDescent="0.25">
      <c r="A63" s="53" t="s">
        <v>110</v>
      </c>
      <c r="B63" s="53">
        <f>(B50/B55)*100</f>
        <v>30.118553847938077</v>
      </c>
      <c r="C63" s="53">
        <f t="shared" ref="C63:H63" si="16">(C50/C55)*100</f>
        <v>23.191249283208247</v>
      </c>
      <c r="D63" s="53">
        <f t="shared" si="16"/>
        <v>25.440238752102978</v>
      </c>
      <c r="E63" s="53">
        <f t="shared" si="16"/>
        <v>39.152571324586376</v>
      </c>
      <c r="F63" s="53">
        <f t="shared" si="16"/>
        <v>30.847635527393326</v>
      </c>
      <c r="G63" s="53">
        <f t="shared" si="16"/>
        <v>41.772756384841273</v>
      </c>
      <c r="H63" s="53">
        <f t="shared" si="16"/>
        <v>59.166754689868597</v>
      </c>
      <c r="I63" s="53">
        <f t="shared" ref="I63:J63" si="17">(I50/I55)*100</f>
        <v>45.331615182203947</v>
      </c>
      <c r="J63" s="53">
        <f t="shared" si="17"/>
        <v>184.95363357019423</v>
      </c>
      <c r="K63" s="22"/>
      <c r="L63" s="22"/>
      <c r="M63" s="22"/>
    </row>
    <row r="64" spans="1:13" x14ac:dyDescent="0.25">
      <c r="A64" s="53" t="s">
        <v>111</v>
      </c>
      <c r="B64" s="53">
        <f>(B53/B56)*100</f>
        <v>-33.666950769603623</v>
      </c>
      <c r="C64" s="53">
        <f t="shared" ref="C64:H64" si="18">(C53/C56)*100</f>
        <v>-37.457324694381555</v>
      </c>
      <c r="D64" s="53">
        <f t="shared" si="18"/>
        <v>-36.996899418542206</v>
      </c>
      <c r="E64" s="53">
        <f t="shared" si="18"/>
        <v>-15.731821179108277</v>
      </c>
      <c r="F64" s="53">
        <f t="shared" si="18"/>
        <v>-31.814711805333712</v>
      </c>
      <c r="G64" s="53">
        <f t="shared" si="18"/>
        <v>-76.022673352712104</v>
      </c>
      <c r="H64" s="53">
        <f t="shared" si="18"/>
        <v>-20.933803650511777</v>
      </c>
      <c r="I64" s="53">
        <f t="shared" ref="I64:J64" si="19">(I53/I56)*100</f>
        <v>-41.812618632245339</v>
      </c>
      <c r="J64" s="53">
        <f t="shared" si="19"/>
        <v>-5.653561111998024</v>
      </c>
      <c r="K64" s="22"/>
      <c r="L64" s="22"/>
      <c r="M64" s="22"/>
    </row>
    <row r="65" spans="1:13" x14ac:dyDescent="0.25">
      <c r="A65" s="53" t="s">
        <v>117</v>
      </c>
      <c r="B65" s="53">
        <f>(B54/B56)*100</f>
        <v>118.76981911698776</v>
      </c>
      <c r="C65" s="53">
        <f t="shared" ref="C65:H65" si="20">(C54/C56)*100</f>
        <v>116.6113199097786</v>
      </c>
      <c r="D65" s="53">
        <f t="shared" si="20"/>
        <v>110.32599339581348</v>
      </c>
      <c r="E65" s="53">
        <f t="shared" si="20"/>
        <v>102.95640263021374</v>
      </c>
      <c r="F65" s="53">
        <f t="shared" si="20"/>
        <v>115.18652109580513</v>
      </c>
      <c r="G65" s="53">
        <f t="shared" si="20"/>
        <v>144.55601631853179</v>
      </c>
      <c r="H65" s="53">
        <f t="shared" si="20"/>
        <v>102.88596799564482</v>
      </c>
      <c r="I65" s="53">
        <f t="shared" ref="I65:J65" si="21">(I54/I56)*100</f>
        <v>125.32482777091209</v>
      </c>
      <c r="J65" s="53">
        <f t="shared" si="21"/>
        <v>96.819252621879244</v>
      </c>
      <c r="K65" s="22"/>
      <c r="L65" s="22"/>
      <c r="M65" s="22"/>
    </row>
    <row r="66" spans="1:13" x14ac:dyDescent="0.25">
      <c r="A66" s="53" t="s">
        <v>118</v>
      </c>
      <c r="B66" s="53">
        <f>(B55/B56)*100</f>
        <v>14.897131652615858</v>
      </c>
      <c r="C66" s="53">
        <f t="shared" ref="C66:H66" si="22">(C55/C56)*100</f>
        <v>20.846004784602943</v>
      </c>
      <c r="D66" s="53">
        <f t="shared" si="22"/>
        <v>26.670906022728737</v>
      </c>
      <c r="E66" s="53">
        <f t="shared" si="22"/>
        <v>12.775418548894521</v>
      </c>
      <c r="F66" s="53">
        <f t="shared" si="22"/>
        <v>16.628190709528567</v>
      </c>
      <c r="G66" s="53">
        <f t="shared" si="22"/>
        <v>31.466657034180322</v>
      </c>
      <c r="H66" s="53">
        <f t="shared" si="22"/>
        <v>18.047835654866965</v>
      </c>
      <c r="I66" s="53">
        <f t="shared" ref="I66:J66" si="23">(I55/I56)*100</f>
        <v>16.487790861333242</v>
      </c>
      <c r="J66" s="53">
        <f t="shared" si="23"/>
        <v>8.8343084901187918</v>
      </c>
      <c r="K66" s="22"/>
      <c r="L66" s="22"/>
      <c r="M66" s="22"/>
    </row>
    <row r="67" spans="1:13" x14ac:dyDescent="0.25">
      <c r="A67" s="53" t="s">
        <v>112</v>
      </c>
      <c r="B67" s="53">
        <f>(B49/(B53+B54))*100</f>
        <v>112.23264413548348</v>
      </c>
      <c r="C67" s="53">
        <f t="shared" ref="C67:H67" si="24">(C49/(C53+C54))*100</f>
        <v>120.22836093850377</v>
      </c>
      <c r="D67" s="53">
        <f t="shared" si="24"/>
        <v>127.11851841420712</v>
      </c>
      <c r="E67" s="53">
        <f t="shared" si="24"/>
        <v>108.9120676307076</v>
      </c>
      <c r="F67" s="53">
        <f t="shared" si="24"/>
        <v>113.79217644730599</v>
      </c>
      <c r="G67" s="53">
        <f t="shared" si="24"/>
        <v>126.73467578836247</v>
      </c>
      <c r="H67" s="53">
        <f t="shared" si="24"/>
        <v>108.99246171838151</v>
      </c>
      <c r="I67" s="53">
        <f t="shared" ref="I67:J67" si="25">(I49/(I53+I54))*100</f>
        <v>110.79316311829399</v>
      </c>
      <c r="J67" s="53">
        <f t="shared" si="25"/>
        <v>91.767663976592971</v>
      </c>
      <c r="K67" s="22"/>
      <c r="L67" s="22"/>
      <c r="M67" s="22"/>
    </row>
    <row r="68" spans="1:13" x14ac:dyDescent="0.25">
      <c r="A68" s="22"/>
      <c r="B68" s="11"/>
      <c r="C68" s="11"/>
      <c r="D68" s="11"/>
      <c r="E68" s="11"/>
      <c r="F68" s="11"/>
      <c r="G68" s="11"/>
    </row>
    <row r="69" spans="1:13" x14ac:dyDescent="0.25">
      <c r="A69" s="22" t="s">
        <v>44</v>
      </c>
      <c r="B69">
        <v>326</v>
      </c>
      <c r="C69">
        <v>320</v>
      </c>
      <c r="D69">
        <v>311</v>
      </c>
      <c r="E69">
        <v>290</v>
      </c>
      <c r="F69">
        <v>264</v>
      </c>
      <c r="G69" s="21">
        <v>239.42857142857099</v>
      </c>
      <c r="H69">
        <v>272</v>
      </c>
      <c r="I69" s="21">
        <v>276.142857142857</v>
      </c>
      <c r="J69">
        <v>300</v>
      </c>
    </row>
    <row r="70" spans="1:13" x14ac:dyDescent="0.25">
      <c r="A70" s="22"/>
    </row>
    <row r="71" spans="1:13" s="8" customFormat="1" ht="13" x14ac:dyDescent="0.3">
      <c r="A71" s="8" t="s">
        <v>8</v>
      </c>
      <c r="B71" s="8">
        <v>12</v>
      </c>
      <c r="C71" s="8">
        <v>8</v>
      </c>
      <c r="D71" s="8">
        <v>6</v>
      </c>
      <c r="E71" s="8">
        <v>8</v>
      </c>
      <c r="F71" s="8">
        <v>5</v>
      </c>
      <c r="G71" s="8">
        <v>3</v>
      </c>
      <c r="H71" s="8">
        <v>5</v>
      </c>
      <c r="I71" s="8">
        <v>3</v>
      </c>
      <c r="J71" s="8">
        <v>3</v>
      </c>
    </row>
    <row r="72" spans="1:13" s="8" customFormat="1" ht="13" x14ac:dyDescent="0.3">
      <c r="A72" s="8" t="s">
        <v>54</v>
      </c>
      <c r="B72" s="8">
        <v>16</v>
      </c>
      <c r="C72" s="8">
        <v>14</v>
      </c>
      <c r="D72" s="8">
        <v>10</v>
      </c>
      <c r="E72" s="8">
        <v>10</v>
      </c>
      <c r="F72" s="8">
        <v>9</v>
      </c>
      <c r="G72" s="8">
        <v>7</v>
      </c>
      <c r="H72" s="8">
        <v>8</v>
      </c>
      <c r="I72" s="8">
        <v>7</v>
      </c>
      <c r="J72" s="8">
        <v>4</v>
      </c>
    </row>
    <row r="73" spans="1:13" x14ac:dyDescent="0.25">
      <c r="B73" s="4"/>
      <c r="C73" s="4"/>
      <c r="D73" s="4"/>
      <c r="E73" s="4"/>
      <c r="F73" s="4"/>
    </row>
    <row r="74" spans="1:13" x14ac:dyDescent="0.25">
      <c r="B74" s="4"/>
      <c r="C74" s="4"/>
      <c r="D74" s="4"/>
      <c r="E74" s="4"/>
      <c r="F74" s="4"/>
    </row>
    <row r="75" spans="1:13" x14ac:dyDescent="0.25">
      <c r="B75" s="4"/>
      <c r="C75" s="4"/>
      <c r="D75" s="4"/>
      <c r="E75" s="4"/>
      <c r="F75" s="4"/>
    </row>
    <row r="76" spans="1:13" x14ac:dyDescent="0.25">
      <c r="B76" s="4"/>
      <c r="C76" s="4"/>
      <c r="D76" s="4"/>
      <c r="E76" s="4"/>
      <c r="F76" s="4"/>
    </row>
    <row r="77" spans="1:13" x14ac:dyDescent="0.25">
      <c r="B77" s="7"/>
      <c r="C77" s="7"/>
      <c r="D77" s="7"/>
      <c r="E77" s="7"/>
      <c r="F77" s="7"/>
    </row>
  </sheetData>
  <phoneticPr fontId="3" type="noConversion"/>
  <pageMargins left="0.78740157499999996" right="0.78740157499999996" top="0.984251969" bottom="0.984251969" header="0.5" footer="0.5"/>
  <pageSetup paperSize="9" scale="50" orientation="landscape" horizontalDpi="4294967292" verticalDpi="300" r:id="rId1"/>
  <headerFooter alignWithMargins="0">
    <oddHeader>&amp;A</oddHeader>
    <oddFoote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heetViews>
  <sheetFormatPr baseColWidth="10" defaultColWidth="11.453125" defaultRowHeight="12.5" x14ac:dyDescent="0.25"/>
  <cols>
    <col min="1" max="1" width="11.453125" style="25"/>
    <col min="2" max="2" width="34" style="25" customWidth="1"/>
    <col min="3" max="9" width="11.453125" style="25"/>
    <col min="10" max="10" width="12" style="25" customWidth="1"/>
    <col min="11" max="16384" width="11.453125" style="25"/>
  </cols>
  <sheetData>
    <row r="1" spans="1:11" ht="18" x14ac:dyDescent="0.4">
      <c r="A1" s="24" t="s">
        <v>23</v>
      </c>
    </row>
    <row r="2" spans="1:11" ht="18" x14ac:dyDescent="0.4">
      <c r="A2" s="24"/>
    </row>
    <row r="3" spans="1:11" ht="15.5" x14ac:dyDescent="0.35">
      <c r="A3" s="26" t="s">
        <v>55</v>
      </c>
    </row>
    <row r="4" spans="1:11" x14ac:dyDescent="0.25">
      <c r="A4" s="27"/>
    </row>
    <row r="5" spans="1:11" x14ac:dyDescent="0.25">
      <c r="A5" s="27"/>
    </row>
    <row r="6" spans="1:11" x14ac:dyDescent="0.25">
      <c r="A6" s="27" t="s">
        <v>60</v>
      </c>
    </row>
    <row r="7" spans="1:11" x14ac:dyDescent="0.25">
      <c r="A7" s="27"/>
    </row>
    <row r="8" spans="1:11" x14ac:dyDescent="0.25">
      <c r="A8" s="27" t="s">
        <v>18</v>
      </c>
    </row>
    <row r="10" spans="1:11" x14ac:dyDescent="0.25">
      <c r="A10" s="25" t="s">
        <v>20</v>
      </c>
      <c r="B10" s="27" t="s">
        <v>123</v>
      </c>
    </row>
    <row r="12" spans="1:11" ht="15.5" x14ac:dyDescent="0.35">
      <c r="A12" s="26" t="s">
        <v>21</v>
      </c>
    </row>
    <row r="13" spans="1:11" ht="13.5" thickBot="1" x14ac:dyDescent="0.35">
      <c r="A13" s="28"/>
    </row>
    <row r="14" spans="1:11" ht="155.25" customHeight="1" x14ac:dyDescent="0.25">
      <c r="A14" s="29">
        <v>1998</v>
      </c>
      <c r="B14" s="30" t="s">
        <v>61</v>
      </c>
      <c r="C14" s="66" t="s">
        <v>62</v>
      </c>
      <c r="D14" s="66"/>
      <c r="E14" s="66"/>
      <c r="F14" s="66"/>
      <c r="G14" s="66"/>
      <c r="H14" s="66"/>
      <c r="I14" s="66"/>
      <c r="J14" s="67"/>
    </row>
    <row r="15" spans="1:11" ht="39" customHeight="1" x14ac:dyDescent="0.25">
      <c r="A15" s="31" t="s">
        <v>63</v>
      </c>
      <c r="B15" s="32" t="s">
        <v>64</v>
      </c>
      <c r="C15" s="68" t="s">
        <v>65</v>
      </c>
      <c r="D15" s="68"/>
      <c r="E15" s="68"/>
      <c r="F15" s="68"/>
      <c r="G15" s="68"/>
      <c r="H15" s="68"/>
      <c r="I15" s="68"/>
      <c r="J15" s="69"/>
    </row>
    <row r="16" spans="1:11" ht="66" customHeight="1" x14ac:dyDescent="0.25">
      <c r="A16" s="33">
        <v>2002</v>
      </c>
      <c r="B16" s="32" t="s">
        <v>64</v>
      </c>
      <c r="C16" s="68" t="s">
        <v>66</v>
      </c>
      <c r="D16" s="68"/>
      <c r="E16" s="68"/>
      <c r="F16" s="68"/>
      <c r="G16" s="68"/>
      <c r="H16" s="68"/>
      <c r="I16" s="68"/>
      <c r="J16" s="69"/>
      <c r="K16" s="34"/>
    </row>
    <row r="17" spans="1:11" ht="77.25" customHeight="1" x14ac:dyDescent="0.25">
      <c r="A17" s="33">
        <v>2003</v>
      </c>
      <c r="B17" s="32" t="s">
        <v>22</v>
      </c>
      <c r="C17" s="68" t="s">
        <v>67</v>
      </c>
      <c r="D17" s="68"/>
      <c r="E17" s="68"/>
      <c r="F17" s="68"/>
      <c r="G17" s="68"/>
      <c r="H17" s="68"/>
      <c r="I17" s="68"/>
      <c r="J17" s="69"/>
      <c r="K17" s="34"/>
    </row>
    <row r="18" spans="1:11" ht="409.5" customHeight="1" x14ac:dyDescent="0.25">
      <c r="A18" s="35">
        <v>2008</v>
      </c>
      <c r="B18" s="45" t="s">
        <v>68</v>
      </c>
      <c r="C18" s="70" t="s">
        <v>69</v>
      </c>
      <c r="D18" s="71"/>
      <c r="E18" s="71"/>
      <c r="F18" s="71"/>
      <c r="G18" s="71"/>
      <c r="H18" s="71"/>
      <c r="I18" s="71"/>
      <c r="J18" s="72"/>
    </row>
    <row r="19" spans="1:11" customFormat="1" ht="205.5" customHeight="1" x14ac:dyDescent="0.25">
      <c r="A19" s="47">
        <v>2009</v>
      </c>
      <c r="B19" s="56" t="s">
        <v>100</v>
      </c>
      <c r="C19" s="63" t="s">
        <v>121</v>
      </c>
      <c r="D19" s="64"/>
      <c r="E19" s="64"/>
      <c r="F19" s="64"/>
      <c r="G19" s="64"/>
      <c r="H19" s="64"/>
      <c r="I19" s="64"/>
      <c r="J19" s="65"/>
    </row>
    <row r="20" spans="1:11" ht="54" customHeight="1" thickBot="1" x14ac:dyDescent="0.3">
      <c r="A20" s="58">
        <v>2011</v>
      </c>
      <c r="B20" s="59" t="s">
        <v>64</v>
      </c>
      <c r="C20" s="60" t="s">
        <v>124</v>
      </c>
      <c r="D20" s="61"/>
      <c r="E20" s="61"/>
      <c r="F20" s="61"/>
      <c r="G20" s="61"/>
      <c r="H20" s="61"/>
      <c r="I20" s="61"/>
      <c r="J20" s="62"/>
    </row>
  </sheetData>
  <mergeCells count="7">
    <mergeCell ref="C20:J20"/>
    <mergeCell ref="C19:J19"/>
    <mergeCell ref="C14:J14"/>
    <mergeCell ref="C15:J15"/>
    <mergeCell ref="C16:J16"/>
    <mergeCell ref="C17:J17"/>
    <mergeCell ref="C18:J18"/>
  </mergeCells>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heetViews>
  <sheetFormatPr baseColWidth="10" defaultRowHeight="12.5" x14ac:dyDescent="0.25"/>
  <cols>
    <col min="1" max="1" width="42.453125" customWidth="1"/>
  </cols>
  <sheetData>
    <row r="1" spans="1:9" ht="18" x14ac:dyDescent="0.4">
      <c r="A1" s="9" t="s">
        <v>15</v>
      </c>
    </row>
    <row r="2" spans="1:9" ht="18" x14ac:dyDescent="0.4">
      <c r="A2" s="9"/>
    </row>
    <row r="3" spans="1:9" ht="15.5" x14ac:dyDescent="0.35">
      <c r="A3" s="1" t="s">
        <v>55</v>
      </c>
    </row>
    <row r="5" spans="1:9" ht="15.5" x14ac:dyDescent="0.35">
      <c r="A5" s="1" t="s">
        <v>24</v>
      </c>
    </row>
    <row r="6" spans="1:9" ht="13" thickBot="1" x14ac:dyDescent="0.3"/>
    <row r="7" spans="1:9" ht="51" customHeight="1" x14ac:dyDescent="0.25">
      <c r="A7" s="46" t="s">
        <v>12</v>
      </c>
      <c r="B7" s="73" t="s">
        <v>107</v>
      </c>
      <c r="C7" s="73"/>
      <c r="D7" s="73"/>
      <c r="E7" s="73"/>
      <c r="F7" s="73"/>
      <c r="G7" s="73"/>
      <c r="H7" s="73"/>
      <c r="I7" s="74"/>
    </row>
    <row r="8" spans="1:9" ht="13" x14ac:dyDescent="0.25">
      <c r="A8" s="47"/>
      <c r="B8" s="75"/>
      <c r="C8" s="75"/>
      <c r="D8" s="75"/>
      <c r="E8" s="75"/>
      <c r="F8" s="75"/>
      <c r="G8" s="75"/>
      <c r="H8" s="75"/>
      <c r="I8" s="76"/>
    </row>
    <row r="9" spans="1:9" ht="12.75" customHeight="1" x14ac:dyDescent="0.25">
      <c r="A9" s="48" t="s">
        <v>14</v>
      </c>
      <c r="B9" s="77"/>
      <c r="C9" s="77"/>
      <c r="D9" s="77"/>
      <c r="E9" s="77"/>
      <c r="F9" s="77"/>
      <c r="G9" s="77"/>
      <c r="H9" s="77"/>
      <c r="I9" s="78"/>
    </row>
    <row r="10" spans="1:9" ht="78" customHeight="1" x14ac:dyDescent="0.25">
      <c r="A10" s="47" t="s">
        <v>1</v>
      </c>
      <c r="B10" s="75" t="s">
        <v>36</v>
      </c>
      <c r="C10" s="75"/>
      <c r="D10" s="75"/>
      <c r="E10" s="75"/>
      <c r="F10" s="75"/>
      <c r="G10" s="75"/>
      <c r="H10" s="75"/>
      <c r="I10" s="76"/>
    </row>
    <row r="11" spans="1:9" ht="50.25" customHeight="1" x14ac:dyDescent="0.25">
      <c r="A11" s="47" t="s">
        <v>9</v>
      </c>
      <c r="B11" s="75" t="s">
        <v>70</v>
      </c>
      <c r="C11" s="75"/>
      <c r="D11" s="75"/>
      <c r="E11" s="75"/>
      <c r="F11" s="75"/>
      <c r="G11" s="75"/>
      <c r="H11" s="75"/>
      <c r="I11" s="76"/>
    </row>
    <row r="12" spans="1:9" ht="77.25" customHeight="1" x14ac:dyDescent="0.25">
      <c r="A12" s="47" t="s">
        <v>10</v>
      </c>
      <c r="B12" s="79" t="s">
        <v>37</v>
      </c>
      <c r="C12" s="79"/>
      <c r="D12" s="79"/>
      <c r="E12" s="79"/>
      <c r="F12" s="79"/>
      <c r="G12" s="79"/>
      <c r="H12" s="79"/>
      <c r="I12" s="80"/>
    </row>
    <row r="13" spans="1:9" ht="106.5" customHeight="1" x14ac:dyDescent="0.25">
      <c r="A13" s="47" t="s">
        <v>19</v>
      </c>
      <c r="B13" s="79" t="s">
        <v>77</v>
      </c>
      <c r="C13" s="75"/>
      <c r="D13" s="75"/>
      <c r="E13" s="75"/>
      <c r="F13" s="75"/>
      <c r="G13" s="75"/>
      <c r="H13" s="75"/>
      <c r="I13" s="76"/>
    </row>
    <row r="14" spans="1:9" ht="24.75" customHeight="1" x14ac:dyDescent="0.25">
      <c r="A14" s="47" t="s">
        <v>93</v>
      </c>
      <c r="B14" s="79" t="s">
        <v>76</v>
      </c>
      <c r="C14" s="75"/>
      <c r="D14" s="75"/>
      <c r="E14" s="75"/>
      <c r="F14" s="75"/>
      <c r="G14" s="75"/>
      <c r="H14" s="75"/>
      <c r="I14" s="76"/>
    </row>
    <row r="15" spans="1:9" ht="13" x14ac:dyDescent="0.25">
      <c r="A15" s="47" t="s">
        <v>3</v>
      </c>
      <c r="B15" s="75" t="s">
        <v>72</v>
      </c>
      <c r="C15" s="75"/>
      <c r="D15" s="75"/>
      <c r="E15" s="75"/>
      <c r="F15" s="75"/>
      <c r="G15" s="75"/>
      <c r="H15" s="75"/>
      <c r="I15" s="76"/>
    </row>
    <row r="16" spans="1:9" ht="91.5" customHeight="1" x14ac:dyDescent="0.25">
      <c r="A16" s="47" t="s">
        <v>48</v>
      </c>
      <c r="B16" s="79" t="s">
        <v>71</v>
      </c>
      <c r="C16" s="79"/>
      <c r="D16" s="79"/>
      <c r="E16" s="79"/>
      <c r="F16" s="79"/>
      <c r="G16" s="79"/>
      <c r="H16" s="79"/>
      <c r="I16" s="80"/>
    </row>
    <row r="17" spans="1:9" s="49" customFormat="1" ht="38.25" customHeight="1" x14ac:dyDescent="0.25">
      <c r="A17" s="47" t="s">
        <v>78</v>
      </c>
      <c r="B17" s="79" t="s">
        <v>79</v>
      </c>
      <c r="C17" s="79"/>
      <c r="D17" s="79"/>
      <c r="E17" s="79"/>
      <c r="F17" s="79"/>
      <c r="G17" s="79"/>
      <c r="H17" s="79"/>
      <c r="I17" s="80"/>
    </row>
    <row r="18" spans="1:9" ht="127.5" customHeight="1" x14ac:dyDescent="0.25">
      <c r="A18" s="47" t="s">
        <v>50</v>
      </c>
      <c r="B18" s="79" t="s">
        <v>80</v>
      </c>
      <c r="C18" s="75"/>
      <c r="D18" s="75"/>
      <c r="E18" s="75"/>
      <c r="F18" s="75"/>
      <c r="G18" s="75"/>
      <c r="H18" s="75"/>
      <c r="I18" s="76"/>
    </row>
    <row r="19" spans="1:9" ht="191.25" customHeight="1" x14ac:dyDescent="0.25">
      <c r="A19" s="47" t="s">
        <v>0</v>
      </c>
      <c r="B19" s="75" t="s">
        <v>47</v>
      </c>
      <c r="C19" s="75"/>
      <c r="D19" s="75"/>
      <c r="E19" s="75"/>
      <c r="F19" s="75"/>
      <c r="G19" s="75"/>
      <c r="H19" s="75"/>
      <c r="I19" s="76"/>
    </row>
    <row r="20" spans="1:9" ht="13" x14ac:dyDescent="0.25">
      <c r="A20" s="47" t="s">
        <v>25</v>
      </c>
      <c r="B20" s="75" t="s">
        <v>26</v>
      </c>
      <c r="C20" s="75"/>
      <c r="D20" s="75"/>
      <c r="E20" s="75"/>
      <c r="F20" s="75"/>
      <c r="G20" s="75"/>
      <c r="H20" s="75"/>
      <c r="I20" s="76"/>
    </row>
    <row r="21" spans="1:9" ht="90.75" customHeight="1" x14ac:dyDescent="0.25">
      <c r="A21" s="47" t="s">
        <v>5</v>
      </c>
      <c r="B21" s="75" t="s">
        <v>73</v>
      </c>
      <c r="C21" s="75"/>
      <c r="D21" s="75"/>
      <c r="E21" s="75"/>
      <c r="F21" s="75"/>
      <c r="G21" s="75"/>
      <c r="H21" s="75"/>
      <c r="I21" s="76"/>
    </row>
    <row r="22" spans="1:9" ht="51.75" customHeight="1" x14ac:dyDescent="0.25">
      <c r="A22" s="47" t="s">
        <v>27</v>
      </c>
      <c r="B22" s="75" t="s">
        <v>74</v>
      </c>
      <c r="C22" s="75"/>
      <c r="D22" s="75"/>
      <c r="E22" s="75"/>
      <c r="F22" s="75"/>
      <c r="G22" s="75"/>
      <c r="H22" s="75"/>
      <c r="I22" s="76"/>
    </row>
    <row r="23" spans="1:9" ht="66" customHeight="1" x14ac:dyDescent="0.25">
      <c r="A23" s="47" t="s">
        <v>4</v>
      </c>
      <c r="B23" s="79" t="s">
        <v>101</v>
      </c>
      <c r="C23" s="75"/>
      <c r="D23" s="75"/>
      <c r="E23" s="75"/>
      <c r="F23" s="75"/>
      <c r="G23" s="75"/>
      <c r="H23" s="75"/>
      <c r="I23" s="76"/>
    </row>
    <row r="24" spans="1:9" ht="91.5" customHeight="1" x14ac:dyDescent="0.25">
      <c r="A24" s="47" t="s">
        <v>99</v>
      </c>
      <c r="B24" s="79" t="s">
        <v>102</v>
      </c>
      <c r="C24" s="75"/>
      <c r="D24" s="75"/>
      <c r="E24" s="75"/>
      <c r="F24" s="75"/>
      <c r="G24" s="75"/>
      <c r="H24" s="75"/>
      <c r="I24" s="76"/>
    </row>
    <row r="25" spans="1:9" ht="54.75" customHeight="1" x14ac:dyDescent="0.25">
      <c r="A25" s="47" t="s">
        <v>94</v>
      </c>
      <c r="B25" s="79" t="s">
        <v>75</v>
      </c>
      <c r="C25" s="75"/>
      <c r="D25" s="75"/>
      <c r="E25" s="75"/>
      <c r="F25" s="75"/>
      <c r="G25" s="75"/>
      <c r="H25" s="75"/>
      <c r="I25" s="76"/>
    </row>
    <row r="26" spans="1:9" ht="25.5" customHeight="1" x14ac:dyDescent="0.25">
      <c r="A26" s="48" t="s">
        <v>28</v>
      </c>
      <c r="B26" s="77" t="s">
        <v>29</v>
      </c>
      <c r="C26" s="77"/>
      <c r="D26" s="77"/>
      <c r="E26" s="77"/>
      <c r="F26" s="77"/>
      <c r="G26" s="77"/>
      <c r="H26" s="77"/>
      <c r="I26" s="78"/>
    </row>
    <row r="27" spans="1:9" ht="13" x14ac:dyDescent="0.25">
      <c r="A27" s="47"/>
      <c r="B27" s="75"/>
      <c r="C27" s="75"/>
      <c r="D27" s="75"/>
      <c r="E27" s="75"/>
      <c r="F27" s="75"/>
      <c r="G27" s="75"/>
      <c r="H27" s="75"/>
      <c r="I27" s="76"/>
    </row>
    <row r="28" spans="1:9" ht="105.75" customHeight="1" x14ac:dyDescent="0.25">
      <c r="A28" s="48" t="s">
        <v>31</v>
      </c>
      <c r="B28" s="77" t="s">
        <v>38</v>
      </c>
      <c r="C28" s="77"/>
      <c r="D28" s="77"/>
      <c r="E28" s="77"/>
      <c r="F28" s="77"/>
      <c r="G28" s="77"/>
      <c r="H28" s="77"/>
      <c r="I28" s="78"/>
    </row>
    <row r="29" spans="1:9" ht="25.5" customHeight="1" x14ac:dyDescent="0.25">
      <c r="A29" s="47" t="s">
        <v>95</v>
      </c>
      <c r="B29" s="75" t="s">
        <v>32</v>
      </c>
      <c r="C29" s="75"/>
      <c r="D29" s="75"/>
      <c r="E29" s="75"/>
      <c r="F29" s="75"/>
      <c r="G29" s="75"/>
      <c r="H29" s="75"/>
      <c r="I29" s="76"/>
    </row>
    <row r="30" spans="1:9" ht="24.75" customHeight="1" x14ac:dyDescent="0.25">
      <c r="A30" s="47" t="s">
        <v>96</v>
      </c>
      <c r="B30" s="75" t="s">
        <v>33</v>
      </c>
      <c r="C30" s="75"/>
      <c r="D30" s="75"/>
      <c r="E30" s="75"/>
      <c r="F30" s="75"/>
      <c r="G30" s="75"/>
      <c r="H30" s="75"/>
      <c r="I30" s="76"/>
    </row>
    <row r="31" spans="1:9" ht="25.5" customHeight="1" x14ac:dyDescent="0.25">
      <c r="A31" s="47" t="s">
        <v>7</v>
      </c>
      <c r="B31" s="75" t="s">
        <v>34</v>
      </c>
      <c r="C31" s="75"/>
      <c r="D31" s="75"/>
      <c r="E31" s="75"/>
      <c r="F31" s="75"/>
      <c r="G31" s="75"/>
      <c r="H31" s="75"/>
      <c r="I31" s="76"/>
    </row>
    <row r="32" spans="1:9" ht="13" x14ac:dyDescent="0.25">
      <c r="A32" s="47"/>
      <c r="B32" s="75"/>
      <c r="C32" s="75"/>
      <c r="D32" s="75"/>
      <c r="E32" s="75"/>
      <c r="F32" s="75"/>
      <c r="G32" s="75"/>
      <c r="H32" s="75"/>
      <c r="I32" s="76"/>
    </row>
    <row r="33" spans="1:9" ht="25.5" customHeight="1" x14ac:dyDescent="0.25">
      <c r="A33" s="48" t="s">
        <v>11</v>
      </c>
      <c r="B33" s="77" t="s">
        <v>35</v>
      </c>
      <c r="C33" s="77"/>
      <c r="D33" s="77"/>
      <c r="E33" s="77"/>
      <c r="F33" s="77"/>
      <c r="G33" s="77"/>
      <c r="H33" s="77"/>
      <c r="I33" s="78"/>
    </row>
    <row r="34" spans="1:9" ht="13" x14ac:dyDescent="0.25">
      <c r="A34" s="48"/>
      <c r="B34" s="77"/>
      <c r="C34" s="77"/>
      <c r="D34" s="77"/>
      <c r="E34" s="77"/>
      <c r="F34" s="77"/>
      <c r="G34" s="77"/>
      <c r="H34" s="77"/>
      <c r="I34" s="78"/>
    </row>
    <row r="35" spans="1:9" ht="13" x14ac:dyDescent="0.25">
      <c r="A35" s="47" t="s">
        <v>45</v>
      </c>
      <c r="B35" s="77"/>
      <c r="C35" s="77"/>
      <c r="D35" s="77"/>
      <c r="E35" s="77"/>
      <c r="F35" s="77"/>
      <c r="G35" s="77"/>
      <c r="H35" s="77"/>
      <c r="I35" s="78"/>
    </row>
    <row r="36" spans="1:9" s="49" customFormat="1" ht="142.5" customHeight="1" x14ac:dyDescent="0.25">
      <c r="A36" s="47" t="s">
        <v>52</v>
      </c>
      <c r="B36" s="84" t="s">
        <v>82</v>
      </c>
      <c r="C36" s="84"/>
      <c r="D36" s="84"/>
      <c r="E36" s="84"/>
      <c r="F36" s="84"/>
      <c r="G36" s="84"/>
      <c r="H36" s="84"/>
      <c r="I36" s="85"/>
    </row>
    <row r="37" spans="1:9" s="49" customFormat="1" ht="39" customHeight="1" x14ac:dyDescent="0.25">
      <c r="A37" s="47" t="s">
        <v>51</v>
      </c>
      <c r="B37" s="84" t="s">
        <v>81</v>
      </c>
      <c r="C37" s="84"/>
      <c r="D37" s="84"/>
      <c r="E37" s="84"/>
      <c r="F37" s="84"/>
      <c r="G37" s="84"/>
      <c r="H37" s="84"/>
      <c r="I37" s="85"/>
    </row>
    <row r="38" spans="1:9" ht="26.25" customHeight="1" x14ac:dyDescent="0.25">
      <c r="A38" s="47" t="s">
        <v>97</v>
      </c>
      <c r="B38" s="84" t="s">
        <v>83</v>
      </c>
      <c r="C38" s="77"/>
      <c r="D38" s="77"/>
      <c r="E38" s="77"/>
      <c r="F38" s="77"/>
      <c r="G38" s="77"/>
      <c r="H38" s="77"/>
      <c r="I38" s="78"/>
    </row>
    <row r="39" spans="1:9" ht="13.5" customHeight="1" x14ac:dyDescent="0.25">
      <c r="A39" s="47" t="s">
        <v>98</v>
      </c>
      <c r="B39" s="84" t="s">
        <v>103</v>
      </c>
      <c r="C39" s="77"/>
      <c r="D39" s="77"/>
      <c r="E39" s="77"/>
      <c r="F39" s="77"/>
      <c r="G39" s="77"/>
      <c r="H39" s="77"/>
      <c r="I39" s="78"/>
    </row>
    <row r="40" spans="1:9" ht="27.75" customHeight="1" x14ac:dyDescent="0.25">
      <c r="A40" s="47" t="s">
        <v>39</v>
      </c>
      <c r="B40" s="84" t="s">
        <v>84</v>
      </c>
      <c r="C40" s="77"/>
      <c r="D40" s="77"/>
      <c r="E40" s="77"/>
      <c r="F40" s="77"/>
      <c r="G40" s="77"/>
      <c r="H40" s="77"/>
      <c r="I40" s="78"/>
    </row>
    <row r="41" spans="1:9" ht="13" x14ac:dyDescent="0.25">
      <c r="A41" s="47" t="s">
        <v>40</v>
      </c>
      <c r="B41" s="84" t="s">
        <v>104</v>
      </c>
      <c r="C41" s="77"/>
      <c r="D41" s="77"/>
      <c r="E41" s="77"/>
      <c r="F41" s="77"/>
      <c r="G41" s="77"/>
      <c r="H41" s="77"/>
      <c r="I41" s="78"/>
    </row>
    <row r="42" spans="1:9" ht="13" x14ac:dyDescent="0.25">
      <c r="A42" s="47" t="s">
        <v>53</v>
      </c>
      <c r="B42" s="79" t="s">
        <v>85</v>
      </c>
      <c r="C42" s="75"/>
      <c r="D42" s="75"/>
      <c r="E42" s="75"/>
      <c r="F42" s="75"/>
      <c r="G42" s="75"/>
      <c r="H42" s="75"/>
      <c r="I42" s="76"/>
    </row>
    <row r="43" spans="1:9" ht="13" x14ac:dyDescent="0.25">
      <c r="A43" s="47" t="s">
        <v>41</v>
      </c>
      <c r="B43" s="84" t="s">
        <v>87</v>
      </c>
      <c r="C43" s="77"/>
      <c r="D43" s="77"/>
      <c r="E43" s="77"/>
      <c r="F43" s="77"/>
      <c r="G43" s="77"/>
      <c r="H43" s="77"/>
      <c r="I43" s="78"/>
    </row>
    <row r="44" spans="1:9" ht="13" x14ac:dyDescent="0.25">
      <c r="A44" s="48" t="s">
        <v>42</v>
      </c>
      <c r="B44" s="84" t="s">
        <v>86</v>
      </c>
      <c r="C44" s="77"/>
      <c r="D44" s="77"/>
      <c r="E44" s="77"/>
      <c r="F44" s="77"/>
      <c r="G44" s="77"/>
      <c r="H44" s="77"/>
      <c r="I44" s="78"/>
    </row>
    <row r="45" spans="1:9" ht="13" x14ac:dyDescent="0.25">
      <c r="A45" s="47" t="s">
        <v>43</v>
      </c>
      <c r="B45" s="84" t="s">
        <v>88</v>
      </c>
      <c r="C45" s="77"/>
      <c r="D45" s="77"/>
      <c r="E45" s="77"/>
      <c r="F45" s="77"/>
      <c r="G45" s="77"/>
      <c r="H45" s="77"/>
      <c r="I45" s="78"/>
    </row>
    <row r="46" spans="1:9" ht="13" x14ac:dyDescent="0.25">
      <c r="A46" s="48"/>
      <c r="B46" s="89"/>
      <c r="C46" s="90"/>
      <c r="D46" s="90"/>
      <c r="E46" s="90"/>
      <c r="F46" s="90"/>
      <c r="G46" s="90"/>
      <c r="H46" s="90"/>
      <c r="I46" s="91"/>
    </row>
    <row r="47" spans="1:9" ht="13" x14ac:dyDescent="0.25">
      <c r="A47" s="48" t="s">
        <v>108</v>
      </c>
      <c r="B47" s="89"/>
      <c r="C47" s="90"/>
      <c r="D47" s="90"/>
      <c r="E47" s="90"/>
      <c r="F47" s="90"/>
      <c r="G47" s="90"/>
      <c r="H47" s="90"/>
      <c r="I47" s="91"/>
    </row>
    <row r="48" spans="1:9" ht="25.5" customHeight="1" x14ac:dyDescent="0.25">
      <c r="A48" s="48" t="s">
        <v>46</v>
      </c>
      <c r="B48" s="84" t="s">
        <v>89</v>
      </c>
      <c r="C48" s="77"/>
      <c r="D48" s="77"/>
      <c r="E48" s="77"/>
      <c r="F48" s="77"/>
      <c r="G48" s="77"/>
      <c r="H48" s="77"/>
      <c r="I48" s="78"/>
    </row>
    <row r="49" spans="1:9" ht="13" x14ac:dyDescent="0.25">
      <c r="A49" s="47" t="s">
        <v>57</v>
      </c>
      <c r="B49" s="75" t="s">
        <v>30</v>
      </c>
      <c r="C49" s="75"/>
      <c r="D49" s="75"/>
      <c r="E49" s="75"/>
      <c r="F49" s="75"/>
      <c r="G49" s="75"/>
      <c r="H49" s="75"/>
      <c r="I49" s="76"/>
    </row>
    <row r="50" spans="1:9" ht="39.75" customHeight="1" x14ac:dyDescent="0.25">
      <c r="A50" s="57" t="s">
        <v>109</v>
      </c>
      <c r="B50" s="92" t="s">
        <v>113</v>
      </c>
      <c r="C50" s="93"/>
      <c r="D50" s="93"/>
      <c r="E50" s="93"/>
      <c r="F50" s="93"/>
      <c r="G50" s="93"/>
      <c r="H50" s="93"/>
      <c r="I50" s="94"/>
    </row>
    <row r="51" spans="1:9" ht="27" customHeight="1" x14ac:dyDescent="0.25">
      <c r="A51" s="57" t="s">
        <v>110</v>
      </c>
      <c r="B51" s="81" t="s">
        <v>114</v>
      </c>
      <c r="C51" s="82"/>
      <c r="D51" s="82"/>
      <c r="E51" s="82"/>
      <c r="F51" s="82"/>
      <c r="G51" s="82"/>
      <c r="H51" s="82"/>
      <c r="I51" s="83"/>
    </row>
    <row r="52" spans="1:9" ht="28.5" customHeight="1" x14ac:dyDescent="0.25">
      <c r="A52" s="57" t="s">
        <v>111</v>
      </c>
      <c r="B52" s="81" t="s">
        <v>115</v>
      </c>
      <c r="C52" s="82"/>
      <c r="D52" s="82"/>
      <c r="E52" s="82"/>
      <c r="F52" s="82"/>
      <c r="G52" s="82"/>
      <c r="H52" s="82"/>
      <c r="I52" s="83"/>
    </row>
    <row r="53" spans="1:9" ht="27.75" customHeight="1" x14ac:dyDescent="0.25">
      <c r="A53" s="57" t="s">
        <v>117</v>
      </c>
      <c r="B53" s="81" t="s">
        <v>119</v>
      </c>
      <c r="C53" s="82"/>
      <c r="D53" s="82"/>
      <c r="E53" s="82"/>
      <c r="F53" s="82"/>
      <c r="G53" s="82"/>
      <c r="H53" s="82"/>
      <c r="I53" s="83"/>
    </row>
    <row r="54" spans="1:9" ht="28.5" customHeight="1" x14ac:dyDescent="0.25">
      <c r="A54" s="57" t="s">
        <v>118</v>
      </c>
      <c r="B54" s="81" t="s">
        <v>120</v>
      </c>
      <c r="C54" s="82"/>
      <c r="D54" s="82"/>
      <c r="E54" s="82"/>
      <c r="F54" s="82"/>
      <c r="G54" s="82"/>
      <c r="H54" s="82"/>
      <c r="I54" s="83"/>
    </row>
    <row r="55" spans="1:9" ht="39" customHeight="1" x14ac:dyDescent="0.25">
      <c r="A55" s="57" t="s">
        <v>112</v>
      </c>
      <c r="B55" s="81" t="s">
        <v>116</v>
      </c>
      <c r="C55" s="82"/>
      <c r="D55" s="82"/>
      <c r="E55" s="82"/>
      <c r="F55" s="82"/>
      <c r="G55" s="82"/>
      <c r="H55" s="82"/>
      <c r="I55" s="83"/>
    </row>
    <row r="56" spans="1:9" ht="13" x14ac:dyDescent="0.25">
      <c r="A56" s="48"/>
      <c r="B56" s="77"/>
      <c r="C56" s="77"/>
      <c r="D56" s="77"/>
      <c r="E56" s="77"/>
      <c r="F56" s="77"/>
      <c r="G56" s="77"/>
      <c r="H56" s="77"/>
      <c r="I56" s="78"/>
    </row>
    <row r="57" spans="1:9" ht="114" customHeight="1" x14ac:dyDescent="0.25">
      <c r="A57" s="47" t="s">
        <v>105</v>
      </c>
      <c r="B57" s="77" t="s">
        <v>90</v>
      </c>
      <c r="C57" s="77"/>
      <c r="D57" s="77"/>
      <c r="E57" s="77"/>
      <c r="F57" s="77"/>
      <c r="G57" s="77"/>
      <c r="H57" s="77"/>
      <c r="I57" s="78"/>
    </row>
    <row r="58" spans="1:9" x14ac:dyDescent="0.25">
      <c r="A58" s="50"/>
      <c r="B58" s="75"/>
      <c r="C58" s="75"/>
      <c r="D58" s="75"/>
      <c r="E58" s="75"/>
      <c r="F58" s="75"/>
      <c r="G58" s="75"/>
      <c r="H58" s="75"/>
      <c r="I58" s="76"/>
    </row>
    <row r="59" spans="1:9" ht="25.5" customHeight="1" x14ac:dyDescent="0.25">
      <c r="A59" s="48" t="s">
        <v>8</v>
      </c>
      <c r="B59" s="77" t="s">
        <v>91</v>
      </c>
      <c r="C59" s="77"/>
      <c r="D59" s="77"/>
      <c r="E59" s="77"/>
      <c r="F59" s="77"/>
      <c r="G59" s="77"/>
      <c r="H59" s="77"/>
      <c r="I59" s="78"/>
    </row>
    <row r="60" spans="1:9" ht="26.25" customHeight="1" thickBot="1" x14ac:dyDescent="0.3">
      <c r="A60" s="44" t="s">
        <v>54</v>
      </c>
      <c r="B60" s="86" t="s">
        <v>106</v>
      </c>
      <c r="C60" s="87"/>
      <c r="D60" s="87"/>
      <c r="E60" s="87"/>
      <c r="F60" s="87"/>
      <c r="G60" s="87"/>
      <c r="H60" s="87"/>
      <c r="I60" s="88"/>
    </row>
    <row r="61" spans="1:9" x14ac:dyDescent="0.25">
      <c r="A61" s="51"/>
    </row>
  </sheetData>
  <mergeCells count="54">
    <mergeCell ref="B57:I57"/>
    <mergeCell ref="B58:I58"/>
    <mergeCell ref="B59:I59"/>
    <mergeCell ref="B60:I60"/>
    <mergeCell ref="B42:I42"/>
    <mergeCell ref="B43:I43"/>
    <mergeCell ref="B44:I44"/>
    <mergeCell ref="B45:I45"/>
    <mergeCell ref="B48:I48"/>
    <mergeCell ref="B56:I56"/>
    <mergeCell ref="B46:I46"/>
    <mergeCell ref="B47:I47"/>
    <mergeCell ref="B50:I50"/>
    <mergeCell ref="B51:I51"/>
    <mergeCell ref="B52:I52"/>
    <mergeCell ref="B49:I49"/>
    <mergeCell ref="B53:I53"/>
    <mergeCell ref="B54:I54"/>
    <mergeCell ref="B55:I55"/>
    <mergeCell ref="B36:I36"/>
    <mergeCell ref="B37:I37"/>
    <mergeCell ref="B38:I38"/>
    <mergeCell ref="B39:I39"/>
    <mergeCell ref="B40:I40"/>
    <mergeCell ref="B41:I41"/>
    <mergeCell ref="B31:I31"/>
    <mergeCell ref="B32:I32"/>
    <mergeCell ref="B33:I33"/>
    <mergeCell ref="B34:I34"/>
    <mergeCell ref="B35:I35"/>
    <mergeCell ref="B27:I27"/>
    <mergeCell ref="B28:I28"/>
    <mergeCell ref="B29:I29"/>
    <mergeCell ref="B30:I30"/>
    <mergeCell ref="B22:I22"/>
    <mergeCell ref="B23:I23"/>
    <mergeCell ref="B24:I24"/>
    <mergeCell ref="B25:I25"/>
    <mergeCell ref="B26:I26"/>
    <mergeCell ref="B17:I17"/>
    <mergeCell ref="B18:I18"/>
    <mergeCell ref="B19:I19"/>
    <mergeCell ref="B20:I20"/>
    <mergeCell ref="B21:I21"/>
    <mergeCell ref="B12:I12"/>
    <mergeCell ref="B13:I13"/>
    <mergeCell ref="B14:I14"/>
    <mergeCell ref="B15:I15"/>
    <mergeCell ref="B16:I16"/>
    <mergeCell ref="B7:I7"/>
    <mergeCell ref="B8:I8"/>
    <mergeCell ref="B9:I9"/>
    <mergeCell ref="B10:I10"/>
    <mergeCell ref="B11:I11"/>
  </mergeCells>
  <pageMargins left="0.78740157499999996" right="0.78740157499999996" top="0.984251969" bottom="0.984251969" header="0.5" footer="0.5"/>
  <pageSetup paperSize="9" scale="6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006 Torsketrålere_Reketrålere</vt:lpstr>
      <vt:lpstr>008 Diverse trålere</vt:lpstr>
      <vt:lpstr>Merknader - metodiske endringer</vt:lpstr>
      <vt:lpstr>Definisjoner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Oddrunn Ølmheim</cp:lastModifiedBy>
  <cp:lastPrinted>2012-10-31T12:54:45Z</cp:lastPrinted>
  <dcterms:created xsi:type="dcterms:W3CDTF">2005-10-05T06:46:39Z</dcterms:created>
  <dcterms:modified xsi:type="dcterms:W3CDTF">2021-05-31T10:45:05Z</dcterms:modified>
</cp:coreProperties>
</file>