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4_2021" sheetId="1" r:id="rId1"/>
  </sheets>
  <definedNames>
    <definedName name="_xlnm.Print_Area" localSheetId="0">UKE_4_2021!$B$1:$M$253</definedName>
    <definedName name="Z_14D440E4_F18A_4F78_9989_38C1B133222D_.wvu.Cols" localSheetId="0" hidden="1">UKE_4_2021!#REF!</definedName>
    <definedName name="Z_14D440E4_F18A_4F78_9989_38C1B133222D_.wvu.PrintArea" localSheetId="0" hidden="1">UKE_4_2021!$B$1:$M$253</definedName>
    <definedName name="Z_14D440E4_F18A_4F78_9989_38C1B133222D_.wvu.Rows" localSheetId="0" hidden="1">UKE_4_2021!$365:$1048576,UKE_4_2021!$254:$364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11" i="1" l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H120" i="1"/>
  <c r="H91" i="1"/>
  <c r="H92" i="1"/>
  <c r="H93" i="1"/>
  <c r="H94" i="1"/>
  <c r="H95" i="1"/>
  <c r="H96" i="1"/>
  <c r="H97" i="1"/>
  <c r="H98" i="1"/>
  <c r="H90" i="1"/>
  <c r="H87" i="1"/>
  <c r="H86" i="1"/>
  <c r="G57" i="1"/>
  <c r="I34" i="1"/>
  <c r="I33" i="1"/>
  <c r="I29" i="1"/>
  <c r="I22" i="1"/>
  <c r="I20" i="1" s="1"/>
  <c r="I21" i="1"/>
  <c r="I35" i="1"/>
  <c r="I32" i="1"/>
  <c r="I30" i="1"/>
  <c r="I25" i="1"/>
  <c r="I36" i="1"/>
  <c r="I37" i="1"/>
  <c r="I38" i="1"/>
  <c r="I26" i="1"/>
  <c r="I27" i="1"/>
  <c r="I28" i="1"/>
  <c r="H119" i="1" l="1"/>
  <c r="D130" i="1"/>
  <c r="F31" i="1" l="1"/>
  <c r="F24" i="1" l="1"/>
  <c r="F23" i="1" l="1"/>
  <c r="F186" i="1"/>
  <c r="G186" i="1"/>
  <c r="H186" i="1" s="1"/>
  <c r="F180" i="1" l="1"/>
  <c r="G180" i="1"/>
  <c r="J24" i="1" l="1"/>
  <c r="I180" i="1" l="1"/>
  <c r="E163" i="1"/>
  <c r="J31" i="1" l="1"/>
  <c r="G132" i="1" l="1"/>
  <c r="H132" i="1" s="1"/>
  <c r="H130" i="1" s="1"/>
  <c r="G59" i="1" l="1"/>
  <c r="G31" i="1" l="1"/>
  <c r="I119" i="1" l="1"/>
  <c r="I132" i="1" l="1"/>
  <c r="D232" i="1" l="1"/>
  <c r="J23" i="1" l="1"/>
  <c r="I89" i="1" l="1"/>
  <c r="G20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G24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F239" i="1"/>
  <c r="G239" i="1" s="1"/>
  <c r="G249" i="1" s="1"/>
  <c r="E239" i="1"/>
  <c r="E249" i="1" l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G23" i="1" l="1"/>
  <c r="G39" i="1" s="1"/>
  <c r="I191" i="1"/>
  <c r="I31" i="1" l="1"/>
  <c r="I24" i="1"/>
  <c r="H89" i="1"/>
  <c r="H88" i="1" s="1"/>
  <c r="I23" i="1" l="1"/>
  <c r="I39" i="1" s="1"/>
  <c r="F191" i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I88" i="1" l="1"/>
  <c r="G89" i="1"/>
  <c r="G88" i="1" s="1"/>
  <c r="F89" i="1"/>
  <c r="F88" i="1" s="1"/>
  <c r="H85" i="1"/>
  <c r="I85" i="1"/>
  <c r="G85" i="1"/>
  <c r="F85" i="1"/>
  <c r="F84" i="1"/>
  <c r="G84" i="1"/>
  <c r="H84" i="1"/>
  <c r="I84" i="1"/>
  <c r="J20" i="1"/>
  <c r="J39" i="1" s="1"/>
  <c r="F20" i="1"/>
  <c r="F39" i="1" s="1"/>
  <c r="I99" i="1" l="1"/>
  <c r="H99" i="1"/>
  <c r="G99" i="1"/>
  <c r="F99" i="1"/>
  <c r="F215" i="1" l="1"/>
  <c r="E215" i="1" l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<sst xmlns="http://schemas.openxmlformats.org/spreadsheetml/2006/main" count="261" uniqueCount="137">
  <si>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</si>
  <si>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</si>
  <si>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</si>
  <si>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</si>
  <si>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</si>
  <si>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</si>
  <si>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</si>
  <si>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</si>
  <si>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</si>
  <si>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</si>
  <si>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</si>
  <si>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</si>
  <si>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</si>
  <si>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</si>
  <si>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</si>
  <si>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</si>
  <si>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</si>
  <si>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</si>
  <si>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</si>
  <si>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</si>
  <si>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</si>
  <si>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</si>
  <si>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</si>
  <si>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</si>
  <si>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</si>
  <si>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</si>
  <si>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</si>
  <si>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</si>
  <si>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</si>
  <si>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</si>
  <si>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</si>
  <si>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</si>
  <si>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</si>
  <si>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</si>
  <si>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</si>
  <si>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</si>
  <si>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</si>
  <si>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</si>
  <si>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</si>
  <si>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</si>
  <si>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</si>
  <si>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</si>
  <si>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</si>
  <si>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</si>
  <si>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</si>
  <si>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</si>
  <si>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</si>
  <si>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</si>
  <si>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</si>
  <si>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</si>
  <si>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</si>
  <si>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</si>
  <si>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</si>
  <si>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</si>
  <si>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</si>
  <si>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</si>
  <si>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</si>
  <si>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</si>
  <si>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</si>
  <si>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</si>
  <si>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</si>
  <si>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</si>
  <si>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</si>
  <si>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</si>
  <si>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</si>
  <si>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</si>
  <si>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</si>
  <si>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</si>
  <si>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</si>
  <si>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</si>
  <si>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</si>
  <si>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</si>
  <si>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</si>
  <si>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</si>
  <si>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</si>
  <si>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</si>
  <si>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</si>
  <si>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</si>
  <si>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</si>
  <si>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</si>
  <si>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</si>
  <si>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</si>
  <si>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</si>
  <si>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</si>
  <si>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</si>
  <si>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</si>
  <si>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</si>
  <si>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</si>
  <si>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</si>
  <si>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</si>
  <si>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</si>
  <si>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</si>
  <si>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</si>
  <si>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</si>
  <si>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</si>
  <si>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</si>
  <si>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</si>
  <si>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</si>
  <si>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</si>
  <si>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</si>
  <si>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</si>
  <si>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</si>
  <si>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</si>
  <si>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</si>
  <si>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2020, disse vil være ferdigstilt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</si>
  <si>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</si>
  <si>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2020, disse vil være ferdigstilt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</si>
  <si>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</si>
  <si>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</si>
  <si>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2020, disse vil være ferdigstilt ca. 1. februar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</si>
  <si>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</si>
  <si>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</si>
  <si>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</si>
  <si>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</si>
  <si>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</si>
  <si>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</si>
  <si>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</si>
  <si>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</si>
  <si>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</si>
  <si>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</si>
  <si>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</si>
  <si>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</si>
  <si>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</si>
  <si>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</si>
  <si>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</si>
  <si>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</si>
  <si>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</si>
  <si>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</si>
  <si>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</si>
  <si>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2 </t>
    </r>
    <r>
      <rPr>
        <sz val="9"/>
        <color theme="1"/>
        <rFont val="Calibri"/>
        <family val="2"/>
      </rPr>
      <t>Registrert rekreasjonsfiske utgjør 4 tonn, men det legges til grunn at hele avsetningen tas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</si>
  <si>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</si>
  <si>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2019</t>
    </r>
  </si>
  <si>
    <t>LANDET KVANTUM UKE 4</t>
  </si>
  <si>
    <t>LANDET KVANTUM T.O.M UKE 4</t>
  </si>
  <si>
    <t>LANDET KVANTUM T.O.M. UKE 4 2020</t>
  </si>
  <si>
    <r>
      <t xml:space="preserve">3 </t>
    </r>
    <r>
      <rPr>
        <sz val="9"/>
        <color theme="1"/>
        <rFont val="Calibri"/>
        <family val="2"/>
      </rPr>
      <t>Registrert rekreasjonsfiske utgjør 39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</si>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</sst>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43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1" fillId="0" borderId="6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58" fillId="0" borderId="59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40" fillId="0" borderId="64" xfId="0" applyNumberFormat="1" applyFont="1" applyBorder="1" applyAlignment="1">
      <alignment horizontal="right" vertical="center" wrapText="1"/>
    </xf>
    <xf numFmtId="3" fontId="22" fillId="0" borderId="33" xfId="0" applyNumberFormat="1" applyFont="1" applyFill="1" applyBorder="1" applyAlignment="1">
      <alignment horizontal="right" vertical="center" wrapText="1"/>
    </xf>
    <xf numFmtId="3" fontId="22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22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8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8" fillId="0" borderId="6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62" xfId="0" applyNumberFormat="1" applyFont="1" applyFill="1" applyBorder="1" applyAlignment="1">
      <alignment vertical="center"/>
    </xf>
    <xf numFmtId="3" fontId="68" fillId="0" borderId="46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3" fontId="78" fillId="4" borderId="2" xfId="0" applyNumberFormat="1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3" fontId="40" fillId="0" borderId="4" xfId="0" applyNumberFormat="1" applyFont="1" applyBorder="1" applyAlignment="1">
      <alignment horizontal="right" vertical="center" wrapText="1"/>
    </xf>
    <xf numFmtId="3" fontId="40" fillId="0" borderId="33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4"/>
  <sheetViews>
    <sheetView showGridLines="0" tabSelected="1" showRuler="0" view="pageLayout" zoomScale="110" zoomScaleNormal="115" zoomScaleSheetLayoutView="100" zoomScalePageLayoutView="110" workbookViewId="0">
      <selection activeCell="I14" sqref="I14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855468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10" width="18.42578125" style="64" customWidth="1"/>
    <col min="11" max="11" width="0.5703125" style="5" customWidth="1"/>
    <col min="12" max="12" width="0.5703125" style="64" customWidth="1"/>
    <col min="13" max="13" width="1" style="64" customWidth="1"/>
    <col min="14" max="14" width="5.140625" customWidth="1"/>
    <col min="15" max="16" width="11.42578125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12" t="s">
        <v>103</v>
      </c>
      <c r="C2" s="413"/>
      <c r="D2" s="413"/>
      <c r="E2" s="413"/>
      <c r="F2" s="413"/>
      <c r="G2" s="413"/>
      <c r="H2" s="413"/>
      <c r="I2" s="413"/>
      <c r="J2" s="413"/>
      <c r="K2" s="414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5"/>
      <c r="C7" s="416"/>
      <c r="D7" s="416"/>
      <c r="E7" s="416"/>
      <c r="F7" s="416"/>
      <c r="G7" s="416"/>
      <c r="H7" s="416"/>
      <c r="I7" s="416"/>
      <c r="J7" s="416"/>
      <c r="K7" s="417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121171</v>
      </c>
      <c r="G10" s="156" t="s">
        <v>25</v>
      </c>
      <c r="H10" s="204">
        <v>32984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257489</v>
      </c>
      <c r="G11" s="156" t="s">
        <v>72</v>
      </c>
      <c r="H11" s="160">
        <v>200170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18975</v>
      </c>
      <c r="G12" s="156" t="s">
        <v>73</v>
      </c>
      <c r="H12" s="160">
        <v>24335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28</v>
      </c>
      <c r="D13" s="160">
        <v>123330</v>
      </c>
      <c r="E13" s="201"/>
      <c r="F13" s="269"/>
      <c r="G13" s="158" t="s">
        <v>15</v>
      </c>
      <c r="H13" s="270"/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397635</v>
      </c>
      <c r="G14" s="112" t="s">
        <v>6</v>
      </c>
      <c r="H14" s="161">
        <f>SUM(H10:H13)</f>
        <v>257489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/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20" t="s">
        <v>8</v>
      </c>
      <c r="C17" s="421"/>
      <c r="D17" s="421"/>
      <c r="E17" s="421"/>
      <c r="F17" s="421"/>
      <c r="G17" s="421"/>
      <c r="H17" s="421"/>
      <c r="I17" s="421"/>
      <c r="J17" s="421"/>
      <c r="K17" s="422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6" t="s">
        <v>87</v>
      </c>
      <c r="F19" s="266" t="s">
        <v>132</v>
      </c>
      <c r="G19" s="266" t="s">
        <v>133</v>
      </c>
      <c r="H19" s="266" t="s">
        <v>66</v>
      </c>
      <c r="I19" s="266" t="s">
        <v>61</v>
      </c>
      <c r="J19" s="266" t="s">
        <v>134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80">
        <f>D22+D21</f>
        <v>121171</v>
      </c>
      <c r="E20" s="271"/>
      <c r="F20" s="271">
        <f>F22+F21</f>
        <v>4247.8077400000002</v>
      </c>
      <c r="G20" s="271">
        <f>G21+G22</f>
        <v>14320.0389</v>
      </c>
      <c r="H20" s="271"/>
      <c r="I20" s="271">
        <f>I22+I21</f>
        <v>106850.9611</v>
      </c>
      <c r="J20" s="271">
        <f>J22+J21</f>
        <v>11717.71293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81">
        <v>120421</v>
      </c>
      <c r="E21" s="272"/>
      <c r="F21" s="272">
        <v>4247.8077400000002</v>
      </c>
      <c r="G21" s="272">
        <v>14283.6114</v>
      </c>
      <c r="H21" s="272"/>
      <c r="I21" s="272">
        <f>D21-G21</f>
        <v>106137.38860000001</v>
      </c>
      <c r="J21" s="272">
        <v>11676.51993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82">
        <v>750</v>
      </c>
      <c r="E22" s="273"/>
      <c r="F22" s="272"/>
      <c r="G22" s="272">
        <v>36.427500000000002</v>
      </c>
      <c r="H22" s="273"/>
      <c r="I22" s="272">
        <f>D22-G22</f>
        <v>713.57249999999999</v>
      </c>
      <c r="J22" s="272">
        <v>41.192999999999998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80">
        <f>D31+D30+D24</f>
        <v>262416</v>
      </c>
      <c r="E23" s="271"/>
      <c r="F23" s="271">
        <f>F31+F30+F24</f>
        <v>5553.0314299999991</v>
      </c>
      <c r="G23" s="271">
        <f>G24+G30+G31</f>
        <v>12146.439860000002</v>
      </c>
      <c r="H23" s="271"/>
      <c r="I23" s="271">
        <f>I24+I30+I31</f>
        <v>250269.56014000002</v>
      </c>
      <c r="J23" s="271">
        <f>J24+J30+J31</f>
        <v>18097.389370000001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83">
        <f>D25+D26+D27+D28+D29</f>
        <v>205097</v>
      </c>
      <c r="E24" s="274"/>
      <c r="F24" s="274">
        <f>F25+F26+F27+F28</f>
        <v>3242.0856199999998</v>
      </c>
      <c r="G24" s="274">
        <f>G25+G26+G27+G28</f>
        <v>8296.2493600000016</v>
      </c>
      <c r="H24" s="274"/>
      <c r="I24" s="274">
        <f>I25+I26+I27+I28+I29</f>
        <v>196800.75064000001</v>
      </c>
      <c r="J24" s="274">
        <f>J25+J26+J27+J28</f>
        <v>13281.71485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84">
        <v>49143</v>
      </c>
      <c r="E25" s="275"/>
      <c r="F25" s="275">
        <v>733.80444</v>
      </c>
      <c r="G25" s="275">
        <v>2090.59818</v>
      </c>
      <c r="H25" s="275"/>
      <c r="I25" s="275">
        <f>D25-G25</f>
        <v>47052.401819999999</v>
      </c>
      <c r="J25" s="275">
        <v>2805.5068099999999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84">
        <v>53226</v>
      </c>
      <c r="E26" s="275"/>
      <c r="F26" s="275">
        <v>1304.28051</v>
      </c>
      <c r="G26" s="275">
        <v>3709.71344</v>
      </c>
      <c r="H26" s="275"/>
      <c r="I26" s="275">
        <f t="shared" ref="I26:I29" si="0">D26-G26</f>
        <v>49516.28656</v>
      </c>
      <c r="J26" s="275">
        <v>5394.5848100000003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84">
        <v>50552</v>
      </c>
      <c r="E27" s="275"/>
      <c r="F27" s="275">
        <v>875.43421000000001</v>
      </c>
      <c r="G27" s="275">
        <v>1941.6757500000001</v>
      </c>
      <c r="H27" s="275"/>
      <c r="I27" s="275">
        <f t="shared" si="0"/>
        <v>48610.324249999998</v>
      </c>
      <c r="J27" s="275">
        <v>4165.8417300000001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84">
        <v>36906</v>
      </c>
      <c r="E28" s="275"/>
      <c r="F28" s="275">
        <v>328.56646000000001</v>
      </c>
      <c r="G28" s="275">
        <v>554.26198999999997</v>
      </c>
      <c r="H28" s="275"/>
      <c r="I28" s="275">
        <f t="shared" si="0"/>
        <v>36351.738010000001</v>
      </c>
      <c r="J28" s="275">
        <v>915.78150000000005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84">
        <v>15270</v>
      </c>
      <c r="E29" s="275"/>
      <c r="F29" s="275"/>
      <c r="G29" s="275"/>
      <c r="H29" s="275"/>
      <c r="I29" s="275">
        <f t="shared" si="0"/>
        <v>15270</v>
      </c>
      <c r="J29" s="275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83">
        <v>32984</v>
      </c>
      <c r="E30" s="274"/>
      <c r="F30" s="274">
        <v>2186.2748999999999</v>
      </c>
      <c r="G30" s="274">
        <v>3347.5136000000002</v>
      </c>
      <c r="H30" s="274"/>
      <c r="I30" s="274">
        <f>D30-G30</f>
        <v>29636.486400000002</v>
      </c>
      <c r="J30" s="274">
        <v>4390.6745199999996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83">
        <f>D32+D33</f>
        <v>24335</v>
      </c>
      <c r="E31" s="274"/>
      <c r="F31" s="274">
        <f>F32</f>
        <v>124.67091000000001</v>
      </c>
      <c r="G31" s="274">
        <f>G32</f>
        <v>502.67689999999999</v>
      </c>
      <c r="H31" s="274"/>
      <c r="I31" s="274">
        <f>I32+I33</f>
        <v>23832.323100000001</v>
      </c>
      <c r="J31" s="274">
        <f>J32</f>
        <v>425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84">
        <v>22465</v>
      </c>
      <c r="E32" s="335"/>
      <c r="F32" s="275">
        <v>124.67091000000001</v>
      </c>
      <c r="G32" s="275">
        <v>502.67689999999999</v>
      </c>
      <c r="H32" s="275"/>
      <c r="I32" s="275">
        <f>D32-G32</f>
        <v>21962.323100000001</v>
      </c>
      <c r="J32" s="275">
        <v>425</v>
      </c>
      <c r="K32" s="119"/>
      <c r="L32" s="147"/>
      <c r="M32" s="147"/>
    </row>
    <row r="33" spans="1:13" ht="14.1" customHeight="1" thickBot="1" x14ac:dyDescent="0.3">
      <c r="A33" s="20"/>
      <c r="B33" s="121"/>
      <c r="C33" s="233" t="s">
        <v>78</v>
      </c>
      <c r="D33" s="285">
        <v>1870</v>
      </c>
      <c r="E33" s="275"/>
      <c r="F33" s="275"/>
      <c r="G33" s="275"/>
      <c r="H33" s="276"/>
      <c r="I33" s="275">
        <f>D33-G33</f>
        <v>1870</v>
      </c>
      <c r="J33" s="275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6">
        <v>2500</v>
      </c>
      <c r="E34" s="277"/>
      <c r="F34" s="277"/>
      <c r="G34" s="277"/>
      <c r="H34" s="277"/>
      <c r="I34" s="277">
        <f>D34-G34</f>
        <v>2500</v>
      </c>
      <c r="J34" s="277"/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7">
        <v>969</v>
      </c>
      <c r="E35" s="277"/>
      <c r="F35" s="277">
        <v>3</v>
      </c>
      <c r="G35" s="277">
        <v>65</v>
      </c>
      <c r="H35" s="277"/>
      <c r="I35" s="277">
        <f>D35-G35</f>
        <v>904</v>
      </c>
      <c r="J35" s="277">
        <v>23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7">
        <v>3579</v>
      </c>
      <c r="E36" s="278"/>
      <c r="F36" s="277"/>
      <c r="G36" s="277"/>
      <c r="H36" s="278"/>
      <c r="I36" s="277">
        <f t="shared" ref="I36:I38" si="1">D36-G36</f>
        <v>3579</v>
      </c>
      <c r="J36" s="277"/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7">
        <v>7000</v>
      </c>
      <c r="E37" s="278"/>
      <c r="F37" s="277">
        <v>9</v>
      </c>
      <c r="G37" s="277">
        <v>39</v>
      </c>
      <c r="H37" s="278"/>
      <c r="I37" s="277">
        <f t="shared" si="1"/>
        <v>6961</v>
      </c>
      <c r="J37" s="277">
        <v>25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7"/>
      <c r="E38" s="278"/>
      <c r="F38" s="277">
        <v>3</v>
      </c>
      <c r="G38" s="277">
        <v>16</v>
      </c>
      <c r="H38" s="278"/>
      <c r="I38" s="277">
        <f t="shared" si="1"/>
        <v>-16</v>
      </c>
      <c r="J38" s="277">
        <v>39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8">
        <f>D20+D23+D34+D35+D36+D37+D38</f>
        <v>397635</v>
      </c>
      <c r="E39" s="279"/>
      <c r="F39" s="279">
        <f>F20+F23+F34+F35+F37+F38+F36</f>
        <v>9815.8391699999993</v>
      </c>
      <c r="G39" s="279">
        <f>G20+G23+G34+G35+G36+G37+G38</f>
        <v>26586.478760000002</v>
      </c>
      <c r="H39" s="279"/>
      <c r="I39" s="279">
        <f>I20+I23+I34+I35+I36+I37+I38</f>
        <v>371048.52124000003</v>
      </c>
      <c r="J39" s="279">
        <f>J20+J23+J34+J35+J36+J37+J38</f>
        <v>29902.102299999999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105</v>
      </c>
      <c r="D40" s="122"/>
      <c r="E40" s="122"/>
      <c r="F40" s="162"/>
      <c r="G40" s="162"/>
      <c r="H40" s="154"/>
      <c r="I40" s="154"/>
      <c r="J40" s="247"/>
      <c r="K40" s="246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135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104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7"/>
      <c r="E44" s="237"/>
      <c r="F44" s="237"/>
      <c r="G44" s="238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5" t="s">
        <v>1</v>
      </c>
      <c r="C47" s="416"/>
      <c r="D47" s="416"/>
      <c r="E47" s="416"/>
      <c r="F47" s="416"/>
      <c r="G47" s="416"/>
      <c r="H47" s="416"/>
      <c r="I47" s="416"/>
      <c r="J47" s="416"/>
      <c r="K47" s="417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407" t="s">
        <v>2</v>
      </c>
      <c r="D49" s="408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4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4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4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4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20" t="s">
        <v>8</v>
      </c>
      <c r="C55" s="421"/>
      <c r="D55" s="421"/>
      <c r="E55" s="421"/>
      <c r="F55" s="421"/>
      <c r="G55" s="421"/>
      <c r="H55" s="421"/>
      <c r="I55" s="421"/>
      <c r="J55" s="421"/>
      <c r="K55" s="422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8" t="s">
        <v>20</v>
      </c>
      <c r="E56" s="249" t="str">
        <f>F19</f>
        <v>LANDET KVANTUM UKE 4</v>
      </c>
      <c r="F56" s="169" t="str">
        <f>G19</f>
        <v>LANDET KVANTUM T.O.M UKE 4</v>
      </c>
      <c r="G56" s="267" t="str">
        <f>I19</f>
        <v>RESTKVOTER</v>
      </c>
      <c r="H56" s="169" t="str">
        <f>J19</f>
        <v>LANDET KVANTUM T.O.M. UKE 4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9" t="s">
        <v>32</v>
      </c>
      <c r="D57" s="429">
        <v>5394</v>
      </c>
      <c r="E57" s="289">
        <v>6</v>
      </c>
      <c r="F57" s="289">
        <v>108</v>
      </c>
      <c r="G57" s="431">
        <f>D57-F57-F58</f>
        <v>5270</v>
      </c>
      <c r="H57" s="289">
        <v>98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30"/>
      <c r="E58" s="290">
        <v>13</v>
      </c>
      <c r="F58" s="290">
        <v>16</v>
      </c>
      <c r="G58" s="432"/>
      <c r="H58" s="290">
        <v>10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7">
        <v>200</v>
      </c>
      <c r="E59" s="291">
        <v>1</v>
      </c>
      <c r="F59" s="291">
        <v>1</v>
      </c>
      <c r="G59" s="292">
        <f>D59-F59</f>
        <v>199</v>
      </c>
      <c r="H59" s="291">
        <v>1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50">
        <v>8090</v>
      </c>
      <c r="E60" s="293">
        <f>E61+E62+E63</f>
        <v>2</v>
      </c>
      <c r="F60" s="293">
        <f>F61+F62+F63</f>
        <v>6</v>
      </c>
      <c r="G60" s="294">
        <f>D60-F60</f>
        <v>8084</v>
      </c>
      <c r="H60" s="293">
        <f>H61+H62+H63</f>
        <v>4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5"/>
      <c r="E61" s="295"/>
      <c r="F61" s="295"/>
      <c r="G61" s="296"/>
      <c r="H61" s="295">
        <v>1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5"/>
      <c r="E62" s="295">
        <v>1</v>
      </c>
      <c r="F62" s="295">
        <v>2</v>
      </c>
      <c r="G62" s="296"/>
      <c r="H62" s="295"/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6"/>
      <c r="E63" s="297">
        <v>1</v>
      </c>
      <c r="F63" s="297">
        <v>4</v>
      </c>
      <c r="G63" s="298"/>
      <c r="H63" s="297">
        <v>3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8">
        <v>71</v>
      </c>
      <c r="E64" s="299"/>
      <c r="F64" s="299">
        <v>1</v>
      </c>
      <c r="G64" s="300">
        <f>D64-F64</f>
        <v>70</v>
      </c>
      <c r="H64" s="29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8" t="s">
        <v>14</v>
      </c>
      <c r="D65" s="336"/>
      <c r="E65" s="301"/>
      <c r="F65" s="301"/>
      <c r="G65" s="302"/>
      <c r="H65" s="301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9">
        <f>D57+D59+D60+D64</f>
        <v>13755</v>
      </c>
      <c r="E66" s="279">
        <f>E57+E58+E59+E60+E64+E65</f>
        <v>22</v>
      </c>
      <c r="F66" s="279">
        <f>F57+F58+F59+F60+F64+F65</f>
        <v>132</v>
      </c>
      <c r="G66" s="303">
        <f>D66-F66</f>
        <v>13623</v>
      </c>
      <c r="H66" s="279">
        <f>H57+H58+H59+H60+H64+H65</f>
        <v>113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28" t="s">
        <v>110</v>
      </c>
      <c r="D67" s="428"/>
      <c r="E67" s="428"/>
      <c r="F67" s="428"/>
      <c r="G67" s="428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5" t="s">
        <v>1</v>
      </c>
      <c r="C72" s="416"/>
      <c r="D72" s="416"/>
      <c r="E72" s="416"/>
      <c r="F72" s="416"/>
      <c r="G72" s="416"/>
      <c r="H72" s="416"/>
      <c r="I72" s="416"/>
      <c r="J72" s="416"/>
      <c r="K72" s="417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18" t="s">
        <v>2</v>
      </c>
      <c r="D74" s="419"/>
      <c r="E74" s="418" t="s">
        <v>20</v>
      </c>
      <c r="F74" s="423"/>
      <c r="G74" s="418" t="s">
        <v>21</v>
      </c>
      <c r="H74" s="419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27"/>
      <c r="D80" s="427"/>
      <c r="E80" s="427"/>
      <c r="F80" s="427"/>
      <c r="G80" s="427"/>
      <c r="H80" s="427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27"/>
      <c r="D81" s="427"/>
      <c r="E81" s="427"/>
      <c r="F81" s="427"/>
      <c r="G81" s="427"/>
      <c r="H81" s="427"/>
      <c r="I81" s="213"/>
      <c r="J81" s="213"/>
      <c r="K81" s="211"/>
      <c r="L81" s="213"/>
      <c r="M81" s="109"/>
    </row>
    <row r="82" spans="1:13" ht="14.1" customHeight="1" x14ac:dyDescent="0.25">
      <c r="B82" s="424" t="s">
        <v>8</v>
      </c>
      <c r="C82" s="425"/>
      <c r="D82" s="425"/>
      <c r="E82" s="425"/>
      <c r="F82" s="425"/>
      <c r="G82" s="425"/>
      <c r="H82" s="425"/>
      <c r="I82" s="425"/>
      <c r="J82" s="425"/>
      <c r="K82" s="426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4</v>
      </c>
      <c r="G84" s="169" t="str">
        <f>G19</f>
        <v>LANDET KVANTUM T.O.M UKE 4</v>
      </c>
      <c r="H84" s="169" t="str">
        <f>I19</f>
        <v>RESTKVOTER</v>
      </c>
      <c r="I84" s="169" t="str">
        <f>J19</f>
        <v>LANDET KVANTUM T.O.M. UKE 4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4" t="s">
        <v>16</v>
      </c>
      <c r="D85" s="280">
        <f>D87+D86</f>
        <v>42148</v>
      </c>
      <c r="E85" s="271"/>
      <c r="F85" s="271">
        <f>F87+F86</f>
        <v>681.84115999999995</v>
      </c>
      <c r="G85" s="271">
        <f>G86+G87</f>
        <v>1345.2463300000002</v>
      </c>
      <c r="H85" s="271">
        <f>H86+H87</f>
        <v>40802.753669999998</v>
      </c>
      <c r="I85" s="271">
        <f>I86+I87</f>
        <v>1141.396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81">
        <v>41398</v>
      </c>
      <c r="E86" s="272"/>
      <c r="F86" s="272">
        <v>681.84115999999995</v>
      </c>
      <c r="G86" s="272">
        <v>1338.1217300000001</v>
      </c>
      <c r="H86" s="272">
        <f>D86-G86</f>
        <v>40059.878270000001</v>
      </c>
      <c r="I86" s="272">
        <v>1123.6089999999999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5" t="s">
        <v>11</v>
      </c>
      <c r="D87" s="282">
        <v>750</v>
      </c>
      <c r="E87" s="273"/>
      <c r="F87" s="273"/>
      <c r="G87" s="273">
        <v>7.1246</v>
      </c>
      <c r="H87" s="273">
        <f>D87-G87</f>
        <v>742.87540000000001</v>
      </c>
      <c r="I87" s="273">
        <v>17.786999999999999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80">
        <f t="shared" ref="D88" si="2">D89+D94+D95</f>
        <v>70521</v>
      </c>
      <c r="E88" s="271"/>
      <c r="F88" s="271">
        <f t="shared" ref="F88:I88" si="3">F89+F94+F95</f>
        <v>1316.0163400000001</v>
      </c>
      <c r="G88" s="271">
        <f t="shared" si="3"/>
        <v>3234.0674800000006</v>
      </c>
      <c r="H88" s="271">
        <f>H89+H94+H95</f>
        <v>67286.932520000002</v>
      </c>
      <c r="I88" s="271">
        <f t="shared" si="3"/>
        <v>3759.2085499999998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83">
        <f t="shared" ref="D89" si="4">D90+D91+D92+D93</f>
        <v>52641</v>
      </c>
      <c r="E89" s="274"/>
      <c r="F89" s="274">
        <f t="shared" ref="F89:I89" si="5">F90+F91+F92+F93</f>
        <v>551.17912999999999</v>
      </c>
      <c r="G89" s="274">
        <f t="shared" si="5"/>
        <v>1964.9910000000002</v>
      </c>
      <c r="H89" s="274">
        <f>H90+H91+H92+H93</f>
        <v>50676.008999999998</v>
      </c>
      <c r="I89" s="274">
        <f t="shared" si="5"/>
        <v>2454.1316499999998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84">
        <v>14088</v>
      </c>
      <c r="E90" s="275"/>
      <c r="F90" s="275">
        <v>181.9716</v>
      </c>
      <c r="G90" s="275">
        <v>707.51747</v>
      </c>
      <c r="H90" s="275">
        <f>D90-G90</f>
        <v>13380.482529999999</v>
      </c>
      <c r="I90" s="275">
        <v>532.17696999999998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84">
        <v>14432</v>
      </c>
      <c r="E91" s="275"/>
      <c r="F91" s="275">
        <v>135.4546</v>
      </c>
      <c r="G91" s="275">
        <v>636.87589000000003</v>
      </c>
      <c r="H91" s="275">
        <f t="shared" ref="H91:H98" si="6">D91-G91</f>
        <v>13795.124110000001</v>
      </c>
      <c r="I91" s="275">
        <v>1174.0146299999999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84">
        <v>14707</v>
      </c>
      <c r="E92" s="275"/>
      <c r="F92" s="275">
        <v>193.37349</v>
      </c>
      <c r="G92" s="275">
        <v>518.44177999999999</v>
      </c>
      <c r="H92" s="275">
        <f t="shared" si="6"/>
        <v>14188.558220000001</v>
      </c>
      <c r="I92" s="275">
        <v>661.85401999999999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84">
        <v>9414</v>
      </c>
      <c r="E93" s="275"/>
      <c r="F93" s="275">
        <v>40.379440000000002</v>
      </c>
      <c r="G93" s="275">
        <v>102.15586</v>
      </c>
      <c r="H93" s="275">
        <f t="shared" si="6"/>
        <v>9311.8441399999992</v>
      </c>
      <c r="I93" s="275">
        <v>86.086029999999994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83">
        <v>12379</v>
      </c>
      <c r="E94" s="274"/>
      <c r="F94" s="274">
        <v>714.48351000000002</v>
      </c>
      <c r="G94" s="274">
        <v>1061.2972500000001</v>
      </c>
      <c r="H94" s="274">
        <f t="shared" si="6"/>
        <v>11317.70275</v>
      </c>
      <c r="I94" s="274">
        <v>1180.4188899999999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304">
        <v>5501</v>
      </c>
      <c r="E95" s="305"/>
      <c r="F95" s="305">
        <v>50.353700000000003</v>
      </c>
      <c r="G95" s="305">
        <v>207.77923000000001</v>
      </c>
      <c r="H95" s="305">
        <f t="shared" si="6"/>
        <v>5293.2207699999999</v>
      </c>
      <c r="I95" s="305">
        <v>124.65801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6">
        <v>379</v>
      </c>
      <c r="E96" s="277"/>
      <c r="F96" s="277"/>
      <c r="G96" s="277">
        <v>13.536020000000001</v>
      </c>
      <c r="H96" s="277">
        <f t="shared" si="6"/>
        <v>365.46397999999999</v>
      </c>
      <c r="I96" s="277">
        <v>2.25122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7">
        <v>300</v>
      </c>
      <c r="E97" s="278"/>
      <c r="F97" s="278">
        <v>0.52219000000000004</v>
      </c>
      <c r="G97" s="278">
        <v>4.0989199999999997</v>
      </c>
      <c r="H97" s="278">
        <f t="shared" si="6"/>
        <v>295.90107999999998</v>
      </c>
      <c r="I97" s="278">
        <v>5.3668800000000001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7"/>
      <c r="E98" s="278"/>
      <c r="F98" s="278"/>
      <c r="G98" s="278">
        <v>9</v>
      </c>
      <c r="H98" s="278">
        <f t="shared" si="6"/>
        <v>-9</v>
      </c>
      <c r="I98" s="278">
        <v>16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8">
        <f>D85+D88+D96+D97+D98</f>
        <v>113348</v>
      </c>
      <c r="E99" s="279"/>
      <c r="F99" s="279">
        <f t="shared" ref="F99:G99" si="7">F85+F88+F96+F97+F98</f>
        <v>1998.37969</v>
      </c>
      <c r="G99" s="279">
        <f t="shared" si="7"/>
        <v>4605.9487500000005</v>
      </c>
      <c r="H99" s="279">
        <f>H85+H88+H96+H97+H98</f>
        <v>108742.05125</v>
      </c>
      <c r="I99" s="279">
        <f>I85+I88+I96+I97+I98</f>
        <v>4924.2226499999997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107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129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106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15" t="s">
        <v>1</v>
      </c>
      <c r="C106" s="416"/>
      <c r="D106" s="416"/>
      <c r="E106" s="416"/>
      <c r="F106" s="416"/>
      <c r="G106" s="416"/>
      <c r="H106" s="416"/>
      <c r="I106" s="416"/>
      <c r="J106" s="416"/>
      <c r="K106" s="417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18" t="s">
        <v>2</v>
      </c>
      <c r="D108" s="419"/>
      <c r="E108" s="418" t="s">
        <v>20</v>
      </c>
      <c r="F108" s="419"/>
      <c r="G108" s="418" t="s">
        <v>21</v>
      </c>
      <c r="H108" s="419"/>
      <c r="I108" s="36"/>
      <c r="J108" s="147"/>
      <c r="K108" s="1"/>
      <c r="L108" s="4"/>
      <c r="M108" s="4"/>
    </row>
    <row r="109" spans="1:13" ht="15" customHeight="1" x14ac:dyDescent="0.25">
      <c r="B109" s="9"/>
      <c r="C109" s="351" t="s">
        <v>27</v>
      </c>
      <c r="D109" s="352">
        <v>182279</v>
      </c>
      <c r="E109" s="353" t="s">
        <v>5</v>
      </c>
      <c r="F109" s="354">
        <v>66114</v>
      </c>
      <c r="G109" s="355" t="s">
        <v>25</v>
      </c>
      <c r="H109" s="35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51" t="s">
        <v>3</v>
      </c>
      <c r="D110" s="352">
        <v>12000</v>
      </c>
      <c r="E110" s="355" t="s">
        <v>6</v>
      </c>
      <c r="F110" s="352">
        <v>67901</v>
      </c>
      <c r="G110" s="355" t="s">
        <v>72</v>
      </c>
      <c r="H110" s="35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56" t="s">
        <v>70</v>
      </c>
      <c r="D111" s="352">
        <v>3500</v>
      </c>
      <c r="E111" s="355" t="s">
        <v>38</v>
      </c>
      <c r="F111" s="352">
        <v>44671</v>
      </c>
      <c r="G111" s="355" t="s">
        <v>73</v>
      </c>
      <c r="H111" s="35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57"/>
      <c r="D112" s="358"/>
      <c r="E112" s="358" t="s">
        <v>111</v>
      </c>
      <c r="F112" s="352">
        <v>3593</v>
      </c>
      <c r="G112" s="351"/>
      <c r="H112" s="35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59" t="s">
        <v>31</v>
      </c>
      <c r="D113" s="360">
        <f>D109+D110+D111</f>
        <v>197779</v>
      </c>
      <c r="E113" s="361" t="s">
        <v>7</v>
      </c>
      <c r="F113" s="360">
        <f>F109+F110+F111+F112</f>
        <v>182279</v>
      </c>
      <c r="G113" s="362" t="s">
        <v>6</v>
      </c>
      <c r="H113" s="36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64" t="s">
        <v>130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20" t="s">
        <v>8</v>
      </c>
      <c r="C116" s="421"/>
      <c r="D116" s="421"/>
      <c r="E116" s="421"/>
      <c r="F116" s="421"/>
      <c r="G116" s="421"/>
      <c r="H116" s="421"/>
      <c r="I116" s="421"/>
      <c r="J116" s="421"/>
      <c r="K116" s="422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4</v>
      </c>
      <c r="G118" s="169" t="str">
        <f>G19</f>
        <v>LANDET KVANTUM T.O.M UKE 4</v>
      </c>
      <c r="H118" s="169" t="str">
        <f>I19</f>
        <v>RESTKVOTER</v>
      </c>
      <c r="I118" s="250" t="str">
        <f>J19</f>
        <v>LANDET KVANTUM T.O.M. UKE 4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80">
        <f t="shared" ref="D119" si="8">D120+D121+D122</f>
        <v>66114</v>
      </c>
      <c r="E119" s="306"/>
      <c r="F119" s="307">
        <f t="shared" ref="F119:G119" si="9">F120+F121+F122</f>
        <v>2124.1635799999999</v>
      </c>
      <c r="G119" s="307">
        <f t="shared" si="9"/>
        <v>4888.6538900000005</v>
      </c>
      <c r="H119" s="307">
        <f>H120+H121+H122</f>
        <v>61225.346109999999</v>
      </c>
      <c r="I119" s="307">
        <f>I120+I121+I122</f>
        <v>6078.9635899999994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81">
        <v>52891</v>
      </c>
      <c r="E120" s="308"/>
      <c r="F120" s="309">
        <v>2124.1635799999999</v>
      </c>
      <c r="G120" s="309">
        <v>4581.8717900000001</v>
      </c>
      <c r="H120" s="309">
        <f>D120-G120</f>
        <v>48309.128210000003</v>
      </c>
      <c r="I120" s="309">
        <v>5240.7364399999997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81">
        <v>12723</v>
      </c>
      <c r="E121" s="308"/>
      <c r="F121" s="309"/>
      <c r="G121" s="309">
        <v>306.78210000000001</v>
      </c>
      <c r="H121" s="309">
        <f t="shared" ref="H121:H122" si="10">D121-G121</f>
        <v>12416.2179</v>
      </c>
      <c r="I121" s="309">
        <v>838.22715000000005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65">
        <v>500</v>
      </c>
      <c r="E122" s="310"/>
      <c r="F122" s="311"/>
      <c r="G122" s="311"/>
      <c r="H122" s="311">
        <f t="shared" si="10"/>
        <v>500</v>
      </c>
      <c r="I122" s="311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66">
        <v>44671</v>
      </c>
      <c r="E123" s="312"/>
      <c r="F123" s="313">
        <v>1</v>
      </c>
      <c r="G123" s="313">
        <v>143</v>
      </c>
      <c r="H123" s="313">
        <f>D123-G123</f>
        <v>44528</v>
      </c>
      <c r="I123" s="313">
        <v>19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7">
        <f>D125+D130+D133</f>
        <v>69225</v>
      </c>
      <c r="E124" s="314"/>
      <c r="F124" s="315">
        <f>F125+F130+F133</f>
        <v>1752.6459099999997</v>
      </c>
      <c r="G124" s="315">
        <f>G133+G130+G125</f>
        <v>7787.1994700000005</v>
      </c>
      <c r="H124" s="315">
        <f>H125+H130+H133</f>
        <v>61437.80053</v>
      </c>
      <c r="I124" s="315">
        <f>I125+I130+I133</f>
        <v>5640.4762700000001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68">
        <f>D126+D127+D128+D129</f>
        <v>52250</v>
      </c>
      <c r="E125" s="316"/>
      <c r="F125" s="317">
        <f>F126+F127+F128+F129</f>
        <v>1526.7867299999998</v>
      </c>
      <c r="G125" s="317">
        <f>G126+G127+G129+G128</f>
        <v>7016.4589500000002</v>
      </c>
      <c r="H125" s="317">
        <f>H126+H127+H128+H129</f>
        <v>45233.54105</v>
      </c>
      <c r="I125" s="317">
        <f>I126+I127+I128+I129</f>
        <v>5057.4762700000001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84">
        <v>13835</v>
      </c>
      <c r="E126" s="318"/>
      <c r="F126" s="295">
        <v>413.06779999999998</v>
      </c>
      <c r="G126" s="295">
        <v>1825.39435</v>
      </c>
      <c r="H126" s="295">
        <f>D126-G126</f>
        <v>12009.60565</v>
      </c>
      <c r="I126" s="295">
        <v>981.31703000000005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84">
        <v>13889</v>
      </c>
      <c r="E127" s="318"/>
      <c r="F127" s="295">
        <v>431.66484000000003</v>
      </c>
      <c r="G127" s="295">
        <v>1929.09259</v>
      </c>
      <c r="H127" s="295">
        <f t="shared" ref="H127:H129" si="11">D127-G127</f>
        <v>11959.90741</v>
      </c>
      <c r="I127" s="295">
        <v>1358.05936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84">
        <v>13501</v>
      </c>
      <c r="E128" s="318"/>
      <c r="F128" s="295">
        <v>404.64864999999998</v>
      </c>
      <c r="G128" s="295">
        <v>2166.5287600000001</v>
      </c>
      <c r="H128" s="295">
        <f t="shared" si="11"/>
        <v>11334.471239999999</v>
      </c>
      <c r="I128" s="295">
        <v>1874.91723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84">
        <v>11025</v>
      </c>
      <c r="E129" s="318"/>
      <c r="F129" s="295">
        <v>277.40544</v>
      </c>
      <c r="G129" s="295">
        <v>1095.44325</v>
      </c>
      <c r="H129" s="295">
        <f t="shared" si="11"/>
        <v>9929.5567499999997</v>
      </c>
      <c r="I129" s="295">
        <v>843.18264999999997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83">
        <f>D132+D131</f>
        <v>7469</v>
      </c>
      <c r="E130" s="319"/>
      <c r="F130" s="320">
        <v>1</v>
      </c>
      <c r="G130" s="320">
        <v>23</v>
      </c>
      <c r="H130" s="320">
        <f>H131+H132</f>
        <v>7446</v>
      </c>
      <c r="I130" s="320">
        <v>148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84">
        <v>6969</v>
      </c>
      <c r="E131" s="318"/>
      <c r="F131" s="295">
        <v>1</v>
      </c>
      <c r="G131" s="295">
        <v>23</v>
      </c>
      <c r="H131" s="295">
        <f>D131-G131</f>
        <v>6946</v>
      </c>
      <c r="I131" s="295">
        <v>147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84">
        <v>500</v>
      </c>
      <c r="E132" s="318"/>
      <c r="F132" s="295"/>
      <c r="G132" s="295">
        <f>G130-G131</f>
        <v>0</v>
      </c>
      <c r="H132" s="295">
        <f>D132-G132</f>
        <v>500</v>
      </c>
      <c r="I132" s="295">
        <f>I130-I131</f>
        <v>1</v>
      </c>
      <c r="J132" s="398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304">
        <v>9506</v>
      </c>
      <c r="E133" s="321"/>
      <c r="F133" s="322">
        <v>224.85918000000001</v>
      </c>
      <c r="G133" s="322">
        <v>747.74051999999995</v>
      </c>
      <c r="H133" s="322">
        <f t="shared" ref="H133:H137" si="12">D133-G133</f>
        <v>8758.2594800000006</v>
      </c>
      <c r="I133" s="322">
        <v>435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7">
        <v>144</v>
      </c>
      <c r="E134" s="314"/>
      <c r="F134" s="299">
        <v>1.9855</v>
      </c>
      <c r="G134" s="299">
        <v>4.4466700000000001</v>
      </c>
      <c r="H134" s="299">
        <f t="shared" si="12"/>
        <v>139.55332999999999</v>
      </c>
      <c r="I134" s="299">
        <v>5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6">
        <v>125</v>
      </c>
      <c r="E135" s="323"/>
      <c r="F135" s="324"/>
      <c r="G135" s="324"/>
      <c r="H135" s="324">
        <f t="shared" si="12"/>
        <v>125</v>
      </c>
      <c r="I135" s="324"/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7">
        <v>2000</v>
      </c>
      <c r="E136" s="314"/>
      <c r="F136" s="299">
        <v>5</v>
      </c>
      <c r="G136" s="299">
        <v>28</v>
      </c>
      <c r="H136" s="299">
        <f t="shared" si="12"/>
        <v>1972</v>
      </c>
      <c r="I136" s="299">
        <v>23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37"/>
      <c r="E137" s="325"/>
      <c r="F137" s="326">
        <v>67</v>
      </c>
      <c r="G137" s="326">
        <v>107</v>
      </c>
      <c r="H137" s="326">
        <f t="shared" si="12"/>
        <v>-107</v>
      </c>
      <c r="I137" s="326">
        <v>186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8">
        <f>D119+D123+D124+D134+D135+D136</f>
        <v>182279</v>
      </c>
      <c r="E138" s="327"/>
      <c r="F138" s="279">
        <f>F119+F123+F124+F134+F135+F136+F137</f>
        <v>3951.7949899999994</v>
      </c>
      <c r="G138" s="279">
        <f>G119+G123+G124+G134+G135+G136+G137</f>
        <v>12958.30003</v>
      </c>
      <c r="H138" s="279">
        <f>H119+H123+H124+H134+H135+H136+H137</f>
        <v>169320.69996999999</v>
      </c>
      <c r="I138" s="279">
        <f>I119+I123+I124+I134+I135+I136+I137</f>
        <v>11952.439859999999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67" t="s">
        <v>112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64" t="s">
        <v>113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108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136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109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407" t="s">
        <v>2</v>
      </c>
      <c r="D150" s="408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71" t="s">
        <v>117</v>
      </c>
      <c r="D151" s="37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73" t="s">
        <v>118</v>
      </c>
      <c r="D152" s="37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73" t="s">
        <v>119</v>
      </c>
      <c r="D153" s="37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75" t="s">
        <v>31</v>
      </c>
      <c r="D154" s="37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69" t="s">
        <v>115</v>
      </c>
      <c r="D155" s="370"/>
      <c r="E155" s="37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69" t="s">
        <v>116</v>
      </c>
      <c r="D156" s="370"/>
      <c r="E156" s="37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64" t="s">
        <v>114</v>
      </c>
      <c r="D157" s="338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28" t="s">
        <v>20</v>
      </c>
      <c r="E159" s="97" t="str">
        <f>F19</f>
        <v>LANDET KVANTUM UKE 4</v>
      </c>
      <c r="F159" s="97" t="str">
        <f>G19</f>
        <v>LANDET KVANTUM T.O.M UKE 4</v>
      </c>
      <c r="G159" s="97" t="str">
        <f>I19</f>
        <v>RESTKVOTER</v>
      </c>
      <c r="H159" s="97" t="str">
        <f>J19</f>
        <v>LANDET KVANTUM T.O.M. UKE 4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7">
        <v>43379</v>
      </c>
      <c r="E160" s="440">
        <v>302.77480000000003</v>
      </c>
      <c r="F160" s="440">
        <v>2018.53637</v>
      </c>
      <c r="G160" s="251">
        <f>D160-F160</f>
        <v>41360.463629999998</v>
      </c>
      <c r="H160" s="251">
        <v>436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7">
        <v>100</v>
      </c>
      <c r="E161" s="440">
        <v>1.8612</v>
      </c>
      <c r="F161" s="440">
        <v>1.8662000000000001</v>
      </c>
      <c r="G161" s="251">
        <f>D161-F161</f>
        <v>98.133799999999994</v>
      </c>
      <c r="H161" s="251">
        <v>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78">
        <v>55</v>
      </c>
      <c r="E162" s="441"/>
      <c r="F162" s="441"/>
      <c r="G162" s="252">
        <f>D162-F162</f>
        <v>55</v>
      </c>
      <c r="H162" s="252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46">
        <f>SUM(D160:D162)</f>
        <v>43534</v>
      </c>
      <c r="E163" s="442">
        <f>SUM(E160:E162)</f>
        <v>304.63600000000002</v>
      </c>
      <c r="F163" s="442">
        <f>SUM(F160:F162)</f>
        <v>2020.40257</v>
      </c>
      <c r="G163" s="253">
        <f>D163-F163</f>
        <v>41513.597430000002</v>
      </c>
      <c r="H163" s="253">
        <f>SUM(H160:H162)</f>
        <v>437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79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433" t="s">
        <v>1</v>
      </c>
      <c r="C166" s="434"/>
      <c r="D166" s="434"/>
      <c r="E166" s="434"/>
      <c r="F166" s="434"/>
      <c r="G166" s="434"/>
      <c r="H166" s="434"/>
      <c r="I166" s="434"/>
      <c r="J166" s="434"/>
      <c r="K166" s="435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407" t="s">
        <v>2</v>
      </c>
      <c r="D168" s="408"/>
      <c r="E168" s="407" t="s">
        <v>53</v>
      </c>
      <c r="F168" s="408"/>
      <c r="G168" s="407" t="s">
        <v>54</v>
      </c>
      <c r="H168" s="408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71" t="s">
        <v>117</v>
      </c>
      <c r="D169" s="372">
        <v>30257</v>
      </c>
      <c r="E169" s="380" t="s">
        <v>5</v>
      </c>
      <c r="F169" s="381">
        <v>16757</v>
      </c>
      <c r="G169" s="373" t="s">
        <v>12</v>
      </c>
      <c r="H169" s="386">
        <v>8582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73" t="s">
        <v>44</v>
      </c>
      <c r="D170" s="374">
        <v>38310</v>
      </c>
      <c r="E170" s="382" t="s">
        <v>45</v>
      </c>
      <c r="F170" s="383">
        <v>8000</v>
      </c>
      <c r="G170" s="373" t="s">
        <v>11</v>
      </c>
      <c r="H170" s="386">
        <v>2234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73"/>
      <c r="D171" s="374"/>
      <c r="E171" s="382" t="s">
        <v>38</v>
      </c>
      <c r="F171" s="383">
        <v>5500</v>
      </c>
      <c r="G171" s="373" t="s">
        <v>46</v>
      </c>
      <c r="H171" s="386">
        <v>4574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73"/>
      <c r="D172" s="374"/>
      <c r="E172" s="382"/>
      <c r="F172" s="383"/>
      <c r="G172" s="373" t="s">
        <v>47</v>
      </c>
      <c r="H172" s="386">
        <v>1367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75" t="s">
        <v>31</v>
      </c>
      <c r="D173" s="376">
        <f>SUM(D169:D172)</f>
        <v>68567</v>
      </c>
      <c r="E173" s="384" t="s">
        <v>56</v>
      </c>
      <c r="F173" s="376">
        <f>F169+F170+F171</f>
        <v>30257</v>
      </c>
      <c r="G173" s="375" t="s">
        <v>5</v>
      </c>
      <c r="H173" s="387">
        <f>SUM(H169:H172)</f>
        <v>16757</v>
      </c>
      <c r="I173" s="77"/>
      <c r="J173" s="77"/>
      <c r="K173" s="49"/>
      <c r="L173" s="178"/>
      <c r="M173" s="178"/>
    </row>
    <row r="174" spans="1:13" ht="12.95" customHeight="1" x14ac:dyDescent="0.25">
      <c r="B174" s="47"/>
      <c r="C174" s="394" t="s">
        <v>120</v>
      </c>
      <c r="D174" s="382"/>
      <c r="E174" s="382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2.95" customHeight="1" x14ac:dyDescent="0.25">
      <c r="B175" s="47"/>
      <c r="C175" s="385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125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409" t="s">
        <v>8</v>
      </c>
      <c r="C177" s="410"/>
      <c r="D177" s="410"/>
      <c r="E177" s="410"/>
      <c r="F177" s="410"/>
      <c r="G177" s="410"/>
      <c r="H177" s="410"/>
      <c r="I177" s="410"/>
      <c r="J177" s="410"/>
      <c r="K177" s="411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4</v>
      </c>
      <c r="G179" s="97" t="str">
        <f>G19</f>
        <v>LANDET KVANTUM T.O.M UKE 4</v>
      </c>
      <c r="H179" s="97" t="str">
        <f>I19</f>
        <v>RESTKVOTER</v>
      </c>
      <c r="I179" s="97" t="str">
        <f>J19</f>
        <v>LANDET KVANTUM T.O.M. UKE 4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88">
        <f t="shared" ref="D180" si="13">D181+D182+D183+D184</f>
        <v>16757</v>
      </c>
      <c r="E180" s="340"/>
      <c r="F180" s="254">
        <f>F181+F182+F183+F184</f>
        <v>63.861799999999995</v>
      </c>
      <c r="G180" s="254">
        <f t="shared" ref="G180:H180" si="14">G181+G182+G183+G184</f>
        <v>129.17067</v>
      </c>
      <c r="H180" s="254">
        <f t="shared" si="14"/>
        <v>16627.82933</v>
      </c>
      <c r="I180" s="254">
        <f>SUM(I181:I184)</f>
        <v>144.67060000000001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89">
        <v>8582</v>
      </c>
      <c r="E181" s="341"/>
      <c r="F181" s="255"/>
      <c r="G181" s="255"/>
      <c r="H181" s="255">
        <f>D181-G181</f>
        <v>8582</v>
      </c>
      <c r="I181" s="255"/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89">
        <v>2234</v>
      </c>
      <c r="E182" s="341"/>
      <c r="F182" s="255"/>
      <c r="G182" s="255"/>
      <c r="H182" s="255">
        <f>D182-G182</f>
        <v>2234</v>
      </c>
      <c r="I182" s="255"/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89">
        <v>1367</v>
      </c>
      <c r="E183" s="341"/>
      <c r="F183" s="255">
        <v>63.363799999999998</v>
      </c>
      <c r="G183" s="255">
        <v>123.81027</v>
      </c>
      <c r="H183" s="255">
        <f t="shared" ref="H183:H184" si="15">D183-G183</f>
        <v>1243.1897300000001</v>
      </c>
      <c r="I183" s="255">
        <v>123</v>
      </c>
      <c r="J183" s="74"/>
      <c r="K183" s="52"/>
      <c r="L183" s="179"/>
      <c r="M183" s="179"/>
    </row>
    <row r="184" spans="1:13" ht="14.1" customHeight="1" thickBot="1" x14ac:dyDescent="0.3">
      <c r="B184" s="47"/>
      <c r="C184" s="240" t="s">
        <v>90</v>
      </c>
      <c r="D184" s="390">
        <v>4574</v>
      </c>
      <c r="E184" s="342"/>
      <c r="F184" s="255">
        <v>0.498</v>
      </c>
      <c r="G184" s="255">
        <v>5.3604000000000003</v>
      </c>
      <c r="H184" s="255">
        <f t="shared" si="15"/>
        <v>4568.6396000000004</v>
      </c>
      <c r="I184" s="256">
        <v>21.6706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91">
        <v>5500</v>
      </c>
      <c r="E185" s="343"/>
      <c r="F185" s="257"/>
      <c r="G185" s="257"/>
      <c r="H185" s="257">
        <f>D185-G185</f>
        <v>5500</v>
      </c>
      <c r="I185" s="257">
        <v>1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88">
        <v>8000</v>
      </c>
      <c r="E186" s="340"/>
      <c r="F186" s="254">
        <f>F187+F188</f>
        <v>149.91919999999999</v>
      </c>
      <c r="G186" s="254">
        <f>G187+G188</f>
        <v>740.90702999999996</v>
      </c>
      <c r="H186" s="254">
        <f>D186-G186</f>
        <v>7259.0929699999997</v>
      </c>
      <c r="I186" s="254">
        <f>I187+I188</f>
        <v>277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41"/>
      <c r="E187" s="341"/>
      <c r="F187" s="255"/>
      <c r="G187" s="255"/>
      <c r="H187" s="255"/>
      <c r="I187" s="255"/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44"/>
      <c r="E188" s="344"/>
      <c r="F188" s="258">
        <v>149.91919999999999</v>
      </c>
      <c r="G188" s="258">
        <v>740.90702999999996</v>
      </c>
      <c r="H188" s="258"/>
      <c r="I188" s="258">
        <v>277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91">
        <v>10</v>
      </c>
      <c r="E189" s="343"/>
      <c r="F189" s="257"/>
      <c r="G189" s="257"/>
      <c r="H189" s="257">
        <f>D189-G189</f>
        <v>10</v>
      </c>
      <c r="I189" s="257"/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45"/>
      <c r="E190" s="345"/>
      <c r="F190" s="257"/>
      <c r="G190" s="257">
        <v>1</v>
      </c>
      <c r="H190" s="257">
        <f>D190-G190</f>
        <v>-1</v>
      </c>
      <c r="I190" s="259">
        <v>8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30267</v>
      </c>
      <c r="E191" s="392"/>
      <c r="F191" s="329">
        <f>F180+F185+F186+F189+F190</f>
        <v>213.78099999999998</v>
      </c>
      <c r="G191" s="329">
        <f>G180+G185+G186+G189+G190</f>
        <v>871.07769999999994</v>
      </c>
      <c r="H191" s="329">
        <f>H180+H185+H186+H189+H190</f>
        <v>29395.922299999998</v>
      </c>
      <c r="I191" s="329">
        <f>I180+I185+I186+I189+I190</f>
        <v>430.67060000000004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67" t="s">
        <v>121</v>
      </c>
      <c r="D192" s="61"/>
      <c r="E192" s="61"/>
      <c r="F192" s="61"/>
      <c r="G192" s="61"/>
      <c r="H192" s="236"/>
      <c r="I192" s="236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85" t="s">
        <v>122</v>
      </c>
      <c r="D193" s="61"/>
      <c r="E193" s="61"/>
      <c r="F193" s="61"/>
      <c r="G193" s="61"/>
      <c r="H193" s="399"/>
      <c r="I193" s="236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85" t="s">
        <v>131</v>
      </c>
      <c r="D194" s="61"/>
      <c r="E194" s="61"/>
      <c r="F194" s="61"/>
      <c r="G194" s="61"/>
      <c r="H194" s="236"/>
      <c r="I194" s="236"/>
      <c r="J194" s="134"/>
      <c r="K194" s="135"/>
      <c r="L194" s="134"/>
      <c r="M194" s="134"/>
    </row>
    <row r="195" spans="1:13" ht="15.75" thickBot="1" x14ac:dyDescent="0.3">
      <c r="B195" s="53"/>
      <c r="C195" s="393" t="s">
        <v>126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433" t="s">
        <v>1</v>
      </c>
      <c r="C198" s="434"/>
      <c r="D198" s="434"/>
      <c r="E198" s="434"/>
      <c r="F198" s="434"/>
      <c r="G198" s="434"/>
      <c r="H198" s="434"/>
      <c r="I198" s="434"/>
      <c r="J198" s="434"/>
      <c r="K198" s="435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407" t="s">
        <v>2</v>
      </c>
      <c r="D200" s="408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71" t="s">
        <v>123</v>
      </c>
      <c r="D201" s="37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73" t="s">
        <v>44</v>
      </c>
      <c r="D202" s="37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73" t="s">
        <v>28</v>
      </c>
      <c r="D203" s="37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75" t="s">
        <v>31</v>
      </c>
      <c r="D204" s="37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95" t="s">
        <v>127</v>
      </c>
      <c r="D205" s="339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85" t="s">
        <v>124</v>
      </c>
      <c r="D206" s="347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126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409" t="s">
        <v>8</v>
      </c>
      <c r="C208" s="410"/>
      <c r="D208" s="410"/>
      <c r="E208" s="410"/>
      <c r="F208" s="410"/>
      <c r="G208" s="410"/>
      <c r="H208" s="410"/>
      <c r="I208" s="410"/>
      <c r="J208" s="410"/>
      <c r="K208" s="411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4</v>
      </c>
      <c r="F210" s="97" t="str">
        <f>G19</f>
        <v>LANDET KVANTUM T.O.M UKE 4</v>
      </c>
      <c r="G210" s="97" t="str">
        <f>I19</f>
        <v>RESTKVOTER</v>
      </c>
      <c r="H210" s="97" t="str">
        <f>J19</f>
        <v>LANDET KVANTUM T.O.M. UKE 4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36">
        <v>1701</v>
      </c>
      <c r="E211" s="251">
        <v>4</v>
      </c>
      <c r="F211" s="333">
        <v>15</v>
      </c>
      <c r="G211" s="438">
        <f>D211-F211-F212</f>
        <v>1618</v>
      </c>
      <c r="H211" s="333">
        <v>16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37"/>
      <c r="E212" s="251">
        <v>17</v>
      </c>
      <c r="F212" s="333">
        <v>68</v>
      </c>
      <c r="G212" s="439"/>
      <c r="H212" s="333">
        <v>176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78">
        <v>5</v>
      </c>
      <c r="E213" s="252"/>
      <c r="F213" s="334">
        <v>1</v>
      </c>
      <c r="G213" s="251">
        <f t="shared" ref="G213" si="16">D213-F213</f>
        <v>4</v>
      </c>
      <c r="H213" s="334"/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96"/>
      <c r="E214" s="252"/>
      <c r="F214" s="334"/>
      <c r="G214" s="251"/>
      <c r="H214" s="334"/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97">
        <f>D201</f>
        <v>1706</v>
      </c>
      <c r="E215" s="253">
        <f>SUM(E211:E214)</f>
        <v>21</v>
      </c>
      <c r="F215" s="253">
        <f>SUM(F211:F214)</f>
        <v>84</v>
      </c>
      <c r="G215" s="253">
        <f>D215-F215</f>
        <v>1622</v>
      </c>
      <c r="H215" s="253">
        <f>H211+H212+H213+H214</f>
        <v>192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" customHeight="1" x14ac:dyDescent="0.2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" customHeight="1" x14ac:dyDescent="0.2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" customHeight="1" x14ac:dyDescent="0.2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" customHeight="1" x14ac:dyDescent="0.2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" customHeight="1" x14ac:dyDescent="0.2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00000000000001" customHeight="1" thickBot="1" x14ac:dyDescent="0.3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00000000000001" customHeight="1" thickTop="1" x14ac:dyDescent="0.25">
      <c r="B226" s="433" t="s">
        <v>1</v>
      </c>
      <c r="C226" s="434"/>
      <c r="D226" s="434"/>
      <c r="E226" s="434"/>
      <c r="F226" s="434"/>
      <c r="G226" s="434"/>
      <c r="H226" s="434"/>
      <c r="I226" s="434"/>
      <c r="J226" s="434"/>
      <c r="K226" s="435"/>
      <c r="L226" s="177"/>
      <c r="M226" s="177"/>
    </row>
    <row r="227" spans="2:13" ht="6" customHeight="1" thickBot="1" x14ac:dyDescent="0.3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" customHeight="1" thickBot="1" x14ac:dyDescent="0.3">
      <c r="B228" s="133"/>
      <c r="C228" s="407" t="s">
        <v>2</v>
      </c>
      <c r="D228" s="408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25">
      <c r="B229" s="136"/>
      <c r="C229" s="371" t="s">
        <v>123</v>
      </c>
      <c r="D229" s="372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25">
      <c r="B230" s="136"/>
      <c r="C230" s="373" t="s">
        <v>44</v>
      </c>
      <c r="D230" s="374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" customHeight="1" thickBot="1" x14ac:dyDescent="0.3">
      <c r="B231" s="136"/>
      <c r="C231" s="373" t="s">
        <v>28</v>
      </c>
      <c r="D231" s="374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" customHeight="1" thickBot="1" x14ac:dyDescent="0.3">
      <c r="B232" s="136"/>
      <c r="C232" s="375" t="s">
        <v>31</v>
      </c>
      <c r="D232" s="376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" customHeight="1" x14ac:dyDescent="0.25">
      <c r="B233" s="136"/>
      <c r="C233" s="395" t="s">
        <v>128</v>
      </c>
      <c r="D233" s="383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25">
      <c r="B234" s="76"/>
      <c r="C234" s="14" t="s">
        <v>126</v>
      </c>
      <c r="D234" s="382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3">
      <c r="B235" s="76"/>
      <c r="C235" s="245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00000000000001" customHeight="1" x14ac:dyDescent="0.25">
      <c r="B236" s="409" t="s">
        <v>8</v>
      </c>
      <c r="C236" s="410"/>
      <c r="D236" s="410"/>
      <c r="E236" s="410"/>
      <c r="F236" s="410"/>
      <c r="G236" s="410"/>
      <c r="H236" s="410"/>
      <c r="I236" s="410"/>
      <c r="J236" s="410"/>
      <c r="K236" s="411"/>
      <c r="L236" s="177"/>
      <c r="M236" s="177"/>
    </row>
    <row r="237" spans="2:13" ht="6" customHeight="1" thickBot="1" x14ac:dyDescent="0.3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3">
      <c r="B238" s="76"/>
      <c r="C238" s="241" t="s">
        <v>80</v>
      </c>
      <c r="D238" s="242" t="s">
        <v>81</v>
      </c>
      <c r="E238" s="241" t="str">
        <f>E210</f>
        <v>LANDET KVANTUM UKE 4</v>
      </c>
      <c r="F238" s="241" t="str">
        <f>F210</f>
        <v>LANDET KVANTUM T.O.M UKE 4</v>
      </c>
      <c r="G238" s="260" t="s">
        <v>61</v>
      </c>
      <c r="H238" s="241" t="str">
        <f>H210</f>
        <v>LANDET KVANTUM T.O.M. UKE 4 2020</v>
      </c>
      <c r="J238" s="74"/>
      <c r="K238" s="111"/>
      <c r="L238" s="109"/>
      <c r="M238" s="109"/>
    </row>
    <row r="239" spans="2:13" s="90" customFormat="1" ht="14.1" customHeight="1" thickBot="1" x14ac:dyDescent="0.3">
      <c r="B239" s="152"/>
      <c r="C239" s="102" t="s">
        <v>82</v>
      </c>
      <c r="D239" s="404">
        <v>1685</v>
      </c>
      <c r="E239" s="263">
        <f>SUM(E240:E241)</f>
        <v>155</v>
      </c>
      <c r="F239" s="263">
        <f>SUM(F240:F241)</f>
        <v>530</v>
      </c>
      <c r="G239" s="401">
        <f>D239-F239</f>
        <v>1155</v>
      </c>
      <c r="H239" s="263">
        <f>SUM(H240:H241)</f>
        <v>648</v>
      </c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243" t="s">
        <v>72</v>
      </c>
      <c r="D240" s="405"/>
      <c r="E240" s="264">
        <v>128</v>
      </c>
      <c r="F240" s="264">
        <v>449</v>
      </c>
      <c r="G240" s="402"/>
      <c r="H240" s="264">
        <v>578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3" t="s">
        <v>73</v>
      </c>
      <c r="D241" s="406"/>
      <c r="E241" s="265">
        <v>27</v>
      </c>
      <c r="F241" s="265">
        <v>81</v>
      </c>
      <c r="G241" s="403"/>
      <c r="H241" s="265">
        <v>70</v>
      </c>
      <c r="J241" s="153"/>
      <c r="K241" s="89"/>
      <c r="L241" s="93"/>
      <c r="M241" s="93"/>
    </row>
    <row r="242" spans="2:13" s="90" customFormat="1" ht="14.1" customHeight="1" thickBot="1" x14ac:dyDescent="0.3">
      <c r="B242" s="152"/>
      <c r="C242" s="102" t="s">
        <v>83</v>
      </c>
      <c r="D242" s="404">
        <v>843</v>
      </c>
      <c r="E242" s="263">
        <f>SUM(E243:E244)</f>
        <v>0</v>
      </c>
      <c r="F242" s="263">
        <f>SUM(F243:F244)</f>
        <v>0</v>
      </c>
      <c r="G242" s="401">
        <f>D242-F242</f>
        <v>843</v>
      </c>
      <c r="H242" s="263">
        <f>SUM(H243:H244)</f>
        <v>0</v>
      </c>
      <c r="J242" s="153"/>
      <c r="K242" s="89"/>
      <c r="L242" s="93"/>
      <c r="M242" s="93"/>
    </row>
    <row r="243" spans="2:13" s="90" customFormat="1" ht="14.1" customHeight="1" thickBot="1" x14ac:dyDescent="0.3">
      <c r="B243" s="152"/>
      <c r="C243" s="243" t="s">
        <v>72</v>
      </c>
      <c r="D243" s="405"/>
      <c r="E243" s="264"/>
      <c r="F243" s="264"/>
      <c r="G243" s="402"/>
      <c r="H243" s="264"/>
      <c r="J243" s="153"/>
      <c r="K243" s="89"/>
      <c r="L243" s="93"/>
      <c r="M243" s="93"/>
    </row>
    <row r="244" spans="2:13" s="90" customFormat="1" ht="14.1" customHeight="1" thickBot="1" x14ac:dyDescent="0.3">
      <c r="B244" s="152"/>
      <c r="C244" s="243" t="s">
        <v>73</v>
      </c>
      <c r="D244" s="406"/>
      <c r="E244" s="265"/>
      <c r="F244" s="265"/>
      <c r="G244" s="403"/>
      <c r="H244" s="265"/>
      <c r="J244" s="153"/>
      <c r="K244" s="89"/>
      <c r="L244" s="93"/>
      <c r="M244" s="93"/>
    </row>
    <row r="245" spans="2:13" s="90" customFormat="1" ht="14.1" customHeight="1" thickBot="1" x14ac:dyDescent="0.3">
      <c r="B245" s="152"/>
      <c r="C245" s="102" t="s">
        <v>84</v>
      </c>
      <c r="D245" s="404">
        <v>0</v>
      </c>
      <c r="E245" s="263">
        <f>SUM(E246:E247)</f>
        <v>0</v>
      </c>
      <c r="F245" s="263">
        <f>SUM(F246:F247)</f>
        <v>0</v>
      </c>
      <c r="G245" s="401">
        <f>D245-F245</f>
        <v>0</v>
      </c>
      <c r="H245" s="263">
        <f>SUM(H246:H247)</f>
        <v>0</v>
      </c>
      <c r="J245" s="153"/>
      <c r="K245" s="89"/>
      <c r="L245" s="93"/>
      <c r="M245" s="93"/>
    </row>
    <row r="246" spans="2:13" s="90" customFormat="1" ht="14.1" customHeight="1" thickBot="1" x14ac:dyDescent="0.3">
      <c r="B246" s="152"/>
      <c r="C246" s="243" t="s">
        <v>72</v>
      </c>
      <c r="D246" s="405"/>
      <c r="E246" s="332"/>
      <c r="F246" s="332"/>
      <c r="G246" s="402"/>
      <c r="H246" s="332"/>
      <c r="J246" s="400"/>
      <c r="K246" s="89"/>
      <c r="L246" s="93"/>
      <c r="M246" s="93"/>
    </row>
    <row r="247" spans="2:13" s="90" customFormat="1" ht="14.1" customHeight="1" thickBot="1" x14ac:dyDescent="0.3">
      <c r="B247" s="152"/>
      <c r="C247" s="243" t="s">
        <v>73</v>
      </c>
      <c r="D247" s="406"/>
      <c r="E247" s="330"/>
      <c r="F247" s="330"/>
      <c r="G247" s="403"/>
      <c r="H247" s="330"/>
      <c r="J247" s="153"/>
      <c r="K247" s="89"/>
      <c r="L247" s="93"/>
      <c r="M247" s="93"/>
    </row>
    <row r="248" spans="2:13" s="90" customFormat="1" ht="14.1" customHeight="1" thickBot="1" x14ac:dyDescent="0.3">
      <c r="B248" s="83"/>
      <c r="C248" s="100" t="s">
        <v>55</v>
      </c>
      <c r="D248" s="348"/>
      <c r="E248" s="331"/>
      <c r="F248" s="331"/>
      <c r="G248" s="261"/>
      <c r="H248" s="331"/>
      <c r="J248" s="84"/>
      <c r="K248" s="85"/>
      <c r="L248" s="180"/>
      <c r="M248" s="180"/>
    </row>
    <row r="249" spans="2:13" ht="16.5" thickBot="1" x14ac:dyDescent="0.3">
      <c r="B249" s="76"/>
      <c r="C249" s="103" t="s">
        <v>52</v>
      </c>
      <c r="D249" s="244">
        <f>SUM(D239:D248)</f>
        <v>2528</v>
      </c>
      <c r="E249" s="253">
        <f>E239+E242+E245+E248</f>
        <v>155</v>
      </c>
      <c r="F249" s="253">
        <f>F239+F242+F245+F248</f>
        <v>530</v>
      </c>
      <c r="G249" s="262">
        <f>SUM(G239:G248)</f>
        <v>1998</v>
      </c>
      <c r="H249" s="253">
        <f>H239+H242+H245+H248</f>
        <v>648</v>
      </c>
      <c r="J249" s="74"/>
      <c r="K249" s="111"/>
      <c r="L249" s="109"/>
      <c r="M249" s="109"/>
    </row>
    <row r="250" spans="2:13" s="64" customFormat="1" ht="9" customHeight="1" x14ac:dyDescent="0.2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" customHeight="1" thickBot="1" x14ac:dyDescent="0.3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2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>
      <c r="G256" s="59"/>
    </row>
    <row r="257" spans="6:6" ht="14.1" hidden="1" customHeight="1" x14ac:dyDescent="0.25">
      <c r="F257" s="59"/>
    </row>
    <row r="258" spans="6:6" ht="14.1" hidden="1" customHeight="1" x14ac:dyDescent="0.25"/>
    <row r="259" spans="6:6" ht="14.1" hidden="1" customHeight="1" x14ac:dyDescent="0.25"/>
    <row r="260" spans="6:6" ht="14.1" hidden="1" customHeight="1" x14ac:dyDescent="0.25"/>
    <row r="261" spans="6:6" ht="14.1" hidden="1" customHeight="1" x14ac:dyDescent="0.25"/>
    <row r="262" spans="6:6" ht="14.1" hidden="1" customHeight="1" x14ac:dyDescent="0.25"/>
    <row r="263" spans="6:6" ht="14.1" hidden="1" customHeight="1" x14ac:dyDescent="0.25"/>
    <row r="264" spans="6:6" ht="14.1" hidden="1" customHeight="1" x14ac:dyDescent="0.25"/>
    <row r="265" spans="6:6" ht="14.1" hidden="1" customHeight="1" x14ac:dyDescent="0.25"/>
    <row r="266" spans="6:6" ht="14.1" hidden="1" customHeight="1" x14ac:dyDescent="0.25"/>
    <row r="267" spans="6:6" ht="14.1" hidden="1" customHeight="1" x14ac:dyDescent="0.25"/>
    <row r="268" spans="6:6" ht="14.1" hidden="1" customHeight="1" x14ac:dyDescent="0.25"/>
    <row r="269" spans="6:6" ht="14.1" hidden="1" customHeight="1" x14ac:dyDescent="0.25"/>
    <row r="270" spans="6:6" ht="14.1" hidden="1" customHeight="1" x14ac:dyDescent="0.25"/>
    <row r="271" spans="6:6" ht="14.1" hidden="1" customHeight="1" x14ac:dyDescent="0.25"/>
    <row r="272" spans="6:6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4.1" hidden="1" customHeight="1" x14ac:dyDescent="0.25"/>
    <row r="360" ht="14.1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3"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2:G244"/>
    <mergeCell ref="G245:G247"/>
    <mergeCell ref="D242:D244"/>
    <mergeCell ref="D245:D247"/>
    <mergeCell ref="C228:D228"/>
    <mergeCell ref="B236:K236"/>
    <mergeCell ref="D239:D241"/>
    <mergeCell ref="G239:G241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
&amp;"-,Normal"&amp;11(iht. motatte landings- og sluttsedler fra fiskesalgslagene; alle tallstørrelser i hele tonn)&amp;R03.02.2021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UKE_4_2021</vt:lpstr>
      <vt:lpstr>UKE_4_2021!Utskriftsområde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2021-01-26T16:35:15Z</cp:lastPrinted>
  <dcterms:created xsi:type="dcterms:W3CDTF">2011-07-06T12:13:20Z</dcterms:created>
  <dcterms:modified xsi:type="dcterms:W3CDTF">2021-02-03T21:20:45Z</dcterms:modified>
</cp:coreProperties>
</file>