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jo\AppData\Local\Microsoft\Windows\Temporary Internet Files\Content.Outlook\HAV9QBU9\"/>
    </mc:Choice>
  </mc:AlternateContent>
  <bookViews>
    <workbookView xWindow="0" yWindow="0" windowWidth="28800" windowHeight="13020" tabRatio="413"/>
  </bookViews>
  <sheets>
    <sheet name="UKE_30_2016" sheetId="1" r:id="rId1"/>
  </sheets>
  <definedNames>
    <definedName name="Z_14D440E4_F18A_4F78_9989_38C1B133222D_.wvu.Cols" localSheetId="0" hidden="1">UKE_30_2016!#REF!</definedName>
    <definedName name="Z_14D440E4_F18A_4F78_9989_38C1B133222D_.wvu.PrintArea" localSheetId="0" hidden="1">UKE_30_2016!$B$1:$M$213</definedName>
    <definedName name="Z_14D440E4_F18A_4F78_9989_38C1B133222D_.wvu.Rows" localSheetId="0" hidden="1">UKE_30_2016!$325:$1048576,UKE_30_2016!$214:$324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4" i="1" l="1"/>
  <c r="F33" i="1" l="1"/>
  <c r="G33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<sst xmlns="http://schemas.openxmlformats.org/spreadsheetml/2006/main" count="226" uniqueCount="110">
  <si>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</si>
  <si>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</si>
  <si>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</si>
  <si>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</si>
  <si>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</si>
  <si>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</si>
  <si>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</si>
  <si>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</si>
  <si>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</si>
  <si>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</si>
  <si>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</si>
  <si>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</si>
  <si>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</si>
  <si>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</si>
  <si>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</si>
  <si>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</si>
  <si>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</si>
  <si>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</si>
  <si>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</si>
  <si>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</si>
  <si>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</si>
  <si>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</si>
  <si>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</si>
  <si>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</si>
  <si>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</si>
  <si>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</si>
  <si>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</si>
  <si>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</si>
  <si>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</si>
  <si>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</si>
  <si>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</si>
  <si>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</si>
  <si>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</si>
  <si>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</si>
  <si>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</si>
  <si>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</si>
  <si>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</si>
  <si>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</si>
  <si>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</si>
  <si>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</si>
  <si>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</si>
  <si>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</si>
  <si>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</si>
  <si>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</si>
  <si>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</si>
  <si>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</si>
  <si>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</si>
  <si>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</si>
  <si>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</si>
  <si>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</si>
  <si>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</si>
  <si>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</si>
  <si>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</si>
  <si>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</si>
  <si>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</si>
  <si>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</si>
  <si>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</si>
  <si>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</si>
  <si>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</si>
  <si>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</si>
  <si>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</si>
  <si>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</si>
  <si>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</si>
  <si>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</si>
  <si>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</si>
  <si>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</si>
  <si>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</si>
  <si>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</si>
  <si>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</si>
  <si>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</si>
  <si>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</si>
  <si>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</si>
  <si>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</si>
  <si>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</si>
  <si>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</si>
  <si>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</si>
  <si>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</si>
  <si>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</si>
  <si>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</si>
  <si>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</si>
  <si>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</si>
  <si>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</si>
  <si>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</si>
  <si>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</si>
  <si>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</si>
  <si>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</si>
  <si>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</si>
  <si>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</si>
  <si>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</si>
  <si>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</si>
  <si>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</si>
  <si>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</si>
  <si>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</si>
  <si>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</si>
  <si>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</si>
  <si>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</si>
  <si>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</si>
  <si>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</si>
  <si>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</si>
  <si>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</si>
  <si>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</si>
  <si>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</si>
  <si>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</si>
  <si>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</si>
  <si>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30</t>
  </si>
  <si>
    <t>LANDET KVANTUM T.O.M UKE 30</t>
  </si>
  <si>
    <t>LANDET KVANTUM T.O.M. UKE 30 2015</t>
  </si>
  <si>
    <r>
      <t xml:space="preserve">3 </t>
    </r>
    <r>
      <rPr>
        <sz val="9"/>
        <color theme="1"/>
        <rFont val="Calibri"/>
        <family val="2"/>
      </rPr>
      <t>Registrert rekreasjonsfiske utgjør 1028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</si>
  <si>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</si>
  <si>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317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</si>
</sst>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61" t="s">
        <v>86</v>
      </c>
      <c r="C2" s="362"/>
      <c r="D2" s="362"/>
      <c r="E2" s="362"/>
      <c r="F2" s="362"/>
      <c r="G2" s="362"/>
      <c r="H2" s="362"/>
      <c r="I2" s="362"/>
      <c r="J2" s="362"/>
      <c r="K2" s="36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1230.2552000000001</v>
      </c>
      <c r="G21" s="250">
        <f>G22+G23</f>
        <v>65034.636099999996</v>
      </c>
      <c r="H21" s="250"/>
      <c r="I21" s="250">
        <f>I23+I22</f>
        <v>66773.363899999997</v>
      </c>
      <c r="J21" s="257">
        <f>J23+J22</f>
        <v>57346.2644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1199.7632000000001</v>
      </c>
      <c r="G22" s="254">
        <v>64322.021999999997</v>
      </c>
      <c r="H22" s="254"/>
      <c r="I22" s="254">
        <f>E22-G22</f>
        <v>66735.978000000003</v>
      </c>
      <c r="J22" s="258">
        <v>56415.977800000001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30.492000000000001</v>
      </c>
      <c r="G23" s="255">
        <v>712.61410000000001</v>
      </c>
      <c r="H23" s="255"/>
      <c r="I23" s="255">
        <f>E23-G23</f>
        <v>37.385899999999992</v>
      </c>
      <c r="J23" s="259">
        <v>930.28660000000002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1320.56185</v>
      </c>
      <c r="G24" s="250">
        <f>G25+G31+G32</f>
        <v>225860.76595</v>
      </c>
      <c r="H24" s="250"/>
      <c r="I24" s="250">
        <f>I25+I31+I32</f>
        <v>33243.234049999999</v>
      </c>
      <c r="J24" s="257">
        <f>J25+J31+J32</f>
        <v>239179.93834999998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591.74534999999992</v>
      </c>
      <c r="G25" s="251">
        <f>G26+G27+G28+G29</f>
        <v>181149.62815</v>
      </c>
      <c r="H25" s="251"/>
      <c r="I25" s="251">
        <f>I26+I27+I28+I29+I30</f>
        <v>19045.371849999996</v>
      </c>
      <c r="J25" s="260">
        <f>J26+J27+J28+J29+J30</f>
        <v>199116.63954999999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50.321300000000001</v>
      </c>
      <c r="G26" s="246">
        <v>47530.924800000001</v>
      </c>
      <c r="H26" s="246">
        <v>769</v>
      </c>
      <c r="I26" s="246">
        <f>E26-G26+H26</f>
        <v>-474.92480000000069</v>
      </c>
      <c r="J26" s="248">
        <v>61797.818500000001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31.510100000000001</v>
      </c>
      <c r="G27" s="246">
        <v>49077.596700000002</v>
      </c>
      <c r="H27" s="246">
        <v>1123</v>
      </c>
      <c r="I27" s="246">
        <f>E27-G27+H27</f>
        <v>1244.4032999999981</v>
      </c>
      <c r="J27" s="248">
        <v>52591.779699999999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458.81455</v>
      </c>
      <c r="G28" s="246">
        <v>49084.340349999999</v>
      </c>
      <c r="H28" s="246">
        <v>1691</v>
      </c>
      <c r="I28" s="246">
        <f>E28-G28+H28</f>
        <v>7174.6596500000014</v>
      </c>
      <c r="J28" s="248">
        <v>50266.347049999997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51.099400000000003</v>
      </c>
      <c r="G29" s="246">
        <v>35456.766300000003</v>
      </c>
      <c r="H29" s="246">
        <v>975</v>
      </c>
      <c r="I29" s="246">
        <f>E29-G29+H29</f>
        <v>347.23369999999704</v>
      </c>
      <c r="J29" s="248">
        <v>34460.694300000003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421</v>
      </c>
      <c r="G30" s="246">
        <f>H26+H27+H28+H29</f>
        <v>4558</v>
      </c>
      <c r="H30" s="246"/>
      <c r="I30" s="246">
        <f>E30-G30</f>
        <v>10754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693.32870000000003</v>
      </c>
      <c r="G31" s="251">
        <v>17743.4836</v>
      </c>
      <c r="H31" s="251"/>
      <c r="I31" s="251">
        <f>E31-G31</f>
        <v>16132.5164</v>
      </c>
      <c r="J31" s="260">
        <v>14048.7168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35.4878</v>
      </c>
      <c r="G32" s="251">
        <f>G33</f>
        <v>26967.654200000001</v>
      </c>
      <c r="H32" s="251"/>
      <c r="I32" s="251">
        <f>I33+I34</f>
        <v>-1934.6542000000009</v>
      </c>
      <c r="J32" s="260">
        <f>J33</f>
        <v>26014.581999999999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38.4878-F37</f>
        <v>35.4878</v>
      </c>
      <c r="G33" s="246">
        <f>29299.6542-G37</f>
        <v>26967.654200000001</v>
      </c>
      <c r="H33" s="246">
        <v>593</v>
      </c>
      <c r="I33" s="246">
        <f>E33-G33+H33</f>
        <v>-3441.6542000000009</v>
      </c>
      <c r="J33" s="248">
        <v>26014.581999999999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57</v>
      </c>
      <c r="G34" s="256">
        <f>H33</f>
        <v>593</v>
      </c>
      <c r="H34" s="256"/>
      <c r="I34" s="256">
        <f t="shared" ref="I34:I39" si="0">E34-G34</f>
        <v>1507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9.0712499999999991</v>
      </c>
      <c r="G35" s="247">
        <v>3301.9075499999999</v>
      </c>
      <c r="H35" s="247"/>
      <c r="I35" s="247">
        <f t="shared" si="0"/>
        <v>698.0924500000001</v>
      </c>
      <c r="J35" s="249">
        <v>2872.4874500000001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3</v>
      </c>
      <c r="G37" s="247">
        <v>2332</v>
      </c>
      <c r="H37" s="247"/>
      <c r="I37" s="247">
        <f t="shared" si="0"/>
        <v>668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7.1261999999999999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419.69969999999739</v>
      </c>
      <c r="H39" s="247"/>
      <c r="I39" s="247">
        <f t="shared" si="0"/>
        <v>-419.69969999999739</v>
      </c>
      <c r="J39" s="249">
        <v>558.27350000001024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2570.0145000000002</v>
      </c>
      <c r="G40" s="210">
        <f>G21+G24+G35+G36+G37+G38+G39</f>
        <v>304326.84669999999</v>
      </c>
      <c r="H40" s="210">
        <f>H26+H27+H28+H29+H33</f>
        <v>5151</v>
      </c>
      <c r="I40" s="210">
        <f>I21+I24+I35+I36+I37+I38+I39</f>
        <v>101292.15329999999</v>
      </c>
      <c r="J40" s="222">
        <f>J21+J24+J35+J36+J37+J38+J39</f>
        <v>307203.29230000003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84" t="s">
        <v>2</v>
      </c>
      <c r="D49" s="38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30</v>
      </c>
      <c r="F56" s="207" t="str">
        <f>G20</f>
        <v>LANDET KVANTUM T.O.M UKE 30</v>
      </c>
      <c r="G56" s="207" t="str">
        <f>I20</f>
        <v>RESTKVOTER</v>
      </c>
      <c r="H56" s="208" t="str">
        <f>J20</f>
        <v>LANDET KVANTUM T.O.M. UKE 30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6"/>
      <c r="E57" s="346">
        <v>49.705599999999997</v>
      </c>
      <c r="F57" s="346">
        <v>904.86559999999997</v>
      </c>
      <c r="G57" s="381"/>
      <c r="H57" s="349">
        <v>705.80949999999996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7"/>
      <c r="E58" s="346">
        <v>115.5518</v>
      </c>
      <c r="F58" s="346">
        <v>879.55169999999998</v>
      </c>
      <c r="G58" s="382"/>
      <c r="H58" s="349">
        <v>576.38329999999996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8"/>
      <c r="E59" s="347"/>
      <c r="F59" s="347">
        <v>111.5664</v>
      </c>
      <c r="G59" s="383"/>
      <c r="H59" s="350">
        <v>88.060100000000006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1101.7217000000001</v>
      </c>
      <c r="F60" s="250">
        <f>F61+F62+F63</f>
        <v>5646.4224999999997</v>
      </c>
      <c r="G60" s="250">
        <f>D60-F60</f>
        <v>953.57750000000033</v>
      </c>
      <c r="H60" s="257">
        <f>H61+H62+H63</f>
        <v>3887.8269999999998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335.78930000000003</v>
      </c>
      <c r="F61" s="246">
        <v>2303.2943</v>
      </c>
      <c r="G61" s="246"/>
      <c r="H61" s="248">
        <v>1619.6319000000001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457.30410000000001</v>
      </c>
      <c r="F62" s="246">
        <v>2233.2910999999999</v>
      </c>
      <c r="G62" s="246"/>
      <c r="H62" s="248">
        <v>1647.1035999999999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308.62830000000002</v>
      </c>
      <c r="F63" s="256">
        <v>1109.8371</v>
      </c>
      <c r="G63" s="256"/>
      <c r="H63" s="261">
        <v>621.0915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95</v>
      </c>
      <c r="F65" s="262">
        <v>292.18910000000051</v>
      </c>
      <c r="G65" s="262"/>
      <c r="H65" s="336">
        <v>201.15059999999994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1361.9791</v>
      </c>
      <c r="F66" s="345">
        <f>F57+F58+F59+F60+F64+F65</f>
        <v>7854.0461999999998</v>
      </c>
      <c r="G66" s="214">
        <f>D66-F66</f>
        <v>3350.9538000000002</v>
      </c>
      <c r="H66" s="222">
        <f>H57+H58+H59+H60+H64+H65</f>
        <v>5463.7106999999996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9"/>
      <c r="D67" s="379"/>
      <c r="E67" s="379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0"/>
      <c r="D80" s="380"/>
      <c r="E80" s="380"/>
      <c r="F80" s="380"/>
      <c r="G80" s="380"/>
      <c r="H80" s="380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0"/>
      <c r="D81" s="380"/>
      <c r="E81" s="380"/>
      <c r="F81" s="380"/>
      <c r="G81" s="380"/>
      <c r="H81" s="380"/>
      <c r="I81" s="285"/>
      <c r="J81" s="285"/>
      <c r="K81" s="282"/>
      <c r="L81" s="285"/>
      <c r="M81" s="124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30</v>
      </c>
      <c r="G84" s="207" t="str">
        <f>G20</f>
        <v>LANDET KVANTUM T.O.M UKE 30</v>
      </c>
      <c r="H84" s="207" t="str">
        <f>I20</f>
        <v>RESTKVOTER</v>
      </c>
      <c r="I84" s="208" t="str">
        <f>J20</f>
        <v>LANDET KVANTUM T.O.M. UKE 30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194.37039999999999</v>
      </c>
      <c r="G85" s="250">
        <f>G86+G87</f>
        <v>34265.033100000001</v>
      </c>
      <c r="H85" s="250">
        <f>H86+H87</f>
        <v>15916.966899999999</v>
      </c>
      <c r="I85" s="257">
        <f>I86+I87</f>
        <v>18512.758600000001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194.37039999999999</v>
      </c>
      <c r="G86" s="254">
        <v>33987.015500000001</v>
      </c>
      <c r="H86" s="254">
        <f>E86-G86</f>
        <v>15444.984499999999</v>
      </c>
      <c r="I86" s="258">
        <v>17878.291499999999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278.01760000000002</v>
      </c>
      <c r="H87" s="255">
        <f>E87-G87</f>
        <v>471.98239999999998</v>
      </c>
      <c r="I87" s="259">
        <v>634.46709999999996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1138.2412999999999</v>
      </c>
      <c r="G88" s="288">
        <f t="shared" si="1"/>
        <v>42371.752000000008</v>
      </c>
      <c r="H88" s="288">
        <f>H89+H95+H96</f>
        <v>35962.248</v>
      </c>
      <c r="I88" s="330">
        <f t="shared" si="1"/>
        <v>34304.265299999999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1026.9939999999999</v>
      </c>
      <c r="G89" s="251">
        <f>G90+G91+G92+G93+G94</f>
        <v>33428.829400000002</v>
      </c>
      <c r="H89" s="251">
        <f>H90+H91+H92+H93+H94</f>
        <v>24787.170599999998</v>
      </c>
      <c r="I89" s="260">
        <f>I90+I91+I92+I93</f>
        <v>27220.927200000002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99.384900000000002</v>
      </c>
      <c r="G90" s="246">
        <v>5229.3588</v>
      </c>
      <c r="H90" s="246">
        <f t="shared" ref="H90:H99" si="2">E90-G90</f>
        <v>9936.6412</v>
      </c>
      <c r="I90" s="248">
        <v>4864.9876999999997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209.1377</v>
      </c>
      <c r="G91" s="246">
        <v>9031.2090000000007</v>
      </c>
      <c r="H91" s="246">
        <f t="shared" si="2"/>
        <v>3523.7909999999993</v>
      </c>
      <c r="I91" s="248">
        <v>8135.0641999999998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645.52179999999998</v>
      </c>
      <c r="G92" s="246">
        <v>10273.0355</v>
      </c>
      <c r="H92" s="246">
        <f t="shared" si="2"/>
        <v>5591.9645</v>
      </c>
      <c r="I92" s="248">
        <v>8890.0938000000006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72.949600000000004</v>
      </c>
      <c r="G93" s="246">
        <v>8895.2260999999999</v>
      </c>
      <c r="H93" s="246">
        <f t="shared" si="2"/>
        <v>-265.22609999999986</v>
      </c>
      <c r="I93" s="248">
        <v>5330.7815000000001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80.248000000000005</v>
      </c>
      <c r="G95" s="251">
        <v>7076.0874000000003</v>
      </c>
      <c r="H95" s="251">
        <f t="shared" si="2"/>
        <v>6583.9125999999997</v>
      </c>
      <c r="I95" s="260">
        <v>4509.1021000000001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30.999300000000002</v>
      </c>
      <c r="G96" s="291">
        <v>1866.8352</v>
      </c>
      <c r="H96" s="291">
        <f t="shared" si="2"/>
        <v>4591.1648000000005</v>
      </c>
      <c r="I96" s="302">
        <v>2574.2359999999999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0.60670000000000002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/>
      <c r="G99" s="247">
        <v>60.902999999991152</v>
      </c>
      <c r="H99" s="247">
        <f t="shared" si="2"/>
        <v>-60.902999999991152</v>
      </c>
      <c r="I99" s="249">
        <v>40.739600000000792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5">
        <f t="shared" si="3"/>
        <v>129189</v>
      </c>
      <c r="F100" s="237">
        <f t="shared" si="3"/>
        <v>1333.2184</v>
      </c>
      <c r="G100" s="237">
        <f t="shared" si="3"/>
        <v>77022.830499999996</v>
      </c>
      <c r="H100" s="237">
        <f>H85+H88+H97+H98+H99</f>
        <v>52166.169500000011</v>
      </c>
      <c r="I100" s="211">
        <f>I85+I88+I97+I98+I99</f>
        <v>53192.8681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30</v>
      </c>
      <c r="F118" s="207" t="str">
        <f>G20</f>
        <v>LANDET KVANTUM T.O.M UKE 30</v>
      </c>
      <c r="G118" s="207" t="str">
        <f>I20</f>
        <v>RESTKVOTER</v>
      </c>
      <c r="H118" s="208" t="str">
        <f>J20</f>
        <v>LANDET KVANTUM T.O.M. UKE 30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414.5924</v>
      </c>
      <c r="F119" s="250">
        <f>F120+F121+F122</f>
        <v>19749.697</v>
      </c>
      <c r="G119" s="250">
        <f>G120+G121+G122</f>
        <v>25150.303</v>
      </c>
      <c r="H119" s="257">
        <f>H120+H121+H122</f>
        <v>30241.540099999998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414.5924</v>
      </c>
      <c r="F120" s="254">
        <v>15743.9046</v>
      </c>
      <c r="G120" s="254">
        <f>D120-F120</f>
        <v>20176.095399999998</v>
      </c>
      <c r="H120" s="258">
        <v>25842.3125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4005.7923999999998</v>
      </c>
      <c r="G121" s="254">
        <f>D121-F121</f>
        <v>4474.2075999999997</v>
      </c>
      <c r="H121" s="258">
        <v>4399.2276000000002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50.515000000000001</v>
      </c>
      <c r="F123" s="337">
        <v>21015.07</v>
      </c>
      <c r="G123" s="337">
        <f>D123-F123</f>
        <v>9321.93</v>
      </c>
      <c r="H123" s="341">
        <v>24655.070100000001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218.3571</v>
      </c>
      <c r="F124" s="247">
        <f>F133+F130+F125</f>
        <v>34816.916499999999</v>
      </c>
      <c r="G124" s="247">
        <f>D124-F124</f>
        <v>11296.083500000001</v>
      </c>
      <c r="H124" s="249">
        <f>H125+H130+H133</f>
        <v>29572.667300000001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126.31020000000001</v>
      </c>
      <c r="F125" s="338">
        <f>F126+F127+F129+F128</f>
        <v>27145.977899999998</v>
      </c>
      <c r="G125" s="338">
        <f>G126+G127+G128+G129</f>
        <v>7439.022100000001</v>
      </c>
      <c r="H125" s="342">
        <f>H126+H127+H128+H129</f>
        <v>20913.9398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46.035200000000003</v>
      </c>
      <c r="F126" s="246">
        <v>3986.8069999999998</v>
      </c>
      <c r="G126" s="246">
        <f t="shared" ref="G126:G129" si="4">D126-F126</f>
        <v>5801.1930000000002</v>
      </c>
      <c r="H126" s="248">
        <v>2936.0675000000001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11.1311</v>
      </c>
      <c r="F127" s="246">
        <v>7259.0794999999998</v>
      </c>
      <c r="G127" s="246">
        <f t="shared" si="4"/>
        <v>1732.9205000000002</v>
      </c>
      <c r="H127" s="248">
        <v>6033.8029999999999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41.783900000000003</v>
      </c>
      <c r="F128" s="246">
        <v>9141.7919999999995</v>
      </c>
      <c r="G128" s="246">
        <f t="shared" si="4"/>
        <v>-184.79199999999946</v>
      </c>
      <c r="H128" s="248">
        <v>6326.1682000000001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27.36</v>
      </c>
      <c r="F129" s="246">
        <v>6758.2993999999999</v>
      </c>
      <c r="G129" s="246">
        <f t="shared" si="4"/>
        <v>89.700600000000122</v>
      </c>
      <c r="H129" s="248">
        <v>5617.9011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E131+E132</f>
        <v>0.81279999999999997</v>
      </c>
      <c r="F130" s="251">
        <f>F131+F132</f>
        <v>3784.5981999999999</v>
      </c>
      <c r="G130" s="251">
        <f>D130-F130</f>
        <v>1287.4018000000001</v>
      </c>
      <c r="H130" s="260">
        <f>H131+H132</f>
        <v>4613.1904000000004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0.81279999999999997</v>
      </c>
      <c r="F131" s="339">
        <v>3784.5981999999999</v>
      </c>
      <c r="G131" s="339"/>
      <c r="H131" s="343">
        <v>4613.1904000000004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91.234099999999998</v>
      </c>
      <c r="F133" s="291">
        <v>3886.3404</v>
      </c>
      <c r="G133" s="291">
        <f>D133-F133</f>
        <v>2569.6596</v>
      </c>
      <c r="H133" s="302">
        <v>4045.5371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9.3180999999999994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2</v>
      </c>
      <c r="F137" s="262">
        <v>125.42770000000019</v>
      </c>
      <c r="G137" s="262">
        <f>D137-F137</f>
        <v>-125.42770000000019</v>
      </c>
      <c r="H137" s="336">
        <v>188.14290000000619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694.7826</v>
      </c>
      <c r="F138" s="214">
        <f>F119+F123+F124+F134+F135+F136+F137</f>
        <v>77882.625599999999</v>
      </c>
      <c r="G138" s="214">
        <f>G119+G123+G124+G134+G135+G136+G137</f>
        <v>46067.374400000001</v>
      </c>
      <c r="H138" s="222">
        <f>H119+H123+H124+H134+H135+H136+H137</f>
        <v>86661.655700000003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84" t="s">
        <v>2</v>
      </c>
      <c r="D147" s="38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30</v>
      </c>
      <c r="F156" s="72" t="str">
        <f>G20</f>
        <v>LANDET KVANTUM T.O.M UKE 30</v>
      </c>
      <c r="G156" s="72" t="str">
        <f>I20</f>
        <v>RESTKVOTER</v>
      </c>
      <c r="H156" s="95" t="str">
        <f>J20</f>
        <v>LANDET KVANTUM T.O.M. UKE 30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1119.9521</v>
      </c>
      <c r="F157" s="196">
        <v>11394.939700000001</v>
      </c>
      <c r="G157" s="196">
        <f>D157-F157</f>
        <v>6092.0602999999992</v>
      </c>
      <c r="H157" s="234">
        <v>13198.606599999999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28</v>
      </c>
      <c r="G158" s="196">
        <f>D158-F158</f>
        <v>72</v>
      </c>
      <c r="H158" s="234">
        <v>6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1119.9521</v>
      </c>
      <c r="F160" s="198">
        <f>SUM(F157:F159)</f>
        <v>11422.939700000001</v>
      </c>
      <c r="G160" s="198">
        <f>D160-F160</f>
        <v>6177.0602999999992</v>
      </c>
      <c r="H160" s="221">
        <f>SUM(H157:H159)</f>
        <v>13204.606599999999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30</v>
      </c>
      <c r="F176" s="72" t="str">
        <f>G20</f>
        <v>LANDET KVANTUM T.O.M UKE 30</v>
      </c>
      <c r="G176" s="72" t="str">
        <f>I20</f>
        <v>RESTKVOTER</v>
      </c>
      <c r="H176" s="95" t="str">
        <f>J20</f>
        <v>LANDET KVANTUM T.O.M. UKE 30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651.15910000000008</v>
      </c>
      <c r="F177" s="353">
        <f>F178+F179+F180+F181</f>
        <v>20621.859900000003</v>
      </c>
      <c r="G177" s="353">
        <f>G178+G179+G180+G181</f>
        <v>-599.85990000000083</v>
      </c>
      <c r="H177" s="358">
        <f>H178+H179+H180+H181</f>
        <v>18101.903600000001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>
        <v>505.14580000000001</v>
      </c>
      <c r="F178" s="351">
        <v>14091.534100000001</v>
      </c>
      <c r="G178" s="351">
        <f t="shared" ref="G178:G183" si="5">D178-F178</f>
        <v>-3125.5341000000008</v>
      </c>
      <c r="H178" s="356">
        <v>12959.1983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1640.9031</v>
      </c>
      <c r="G179" s="351">
        <f t="shared" si="5"/>
        <v>1213.0969</v>
      </c>
      <c r="H179" s="356">
        <v>1433.8761999999999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38.438699999999997</v>
      </c>
      <c r="F180" s="351">
        <v>2240.1349</v>
      </c>
      <c r="G180" s="351">
        <f t="shared" si="5"/>
        <v>-814.13490000000002</v>
      </c>
      <c r="H180" s="356">
        <v>2441.6680999999999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107.5746</v>
      </c>
      <c r="F181" s="351">
        <v>2649.2878000000001</v>
      </c>
      <c r="G181" s="351">
        <f t="shared" si="5"/>
        <v>2126.7121999999999</v>
      </c>
      <c r="H181" s="356">
        <v>1267.1610000000001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/>
      <c r="F182" s="352">
        <v>2271.1415000000002</v>
      </c>
      <c r="G182" s="352">
        <f t="shared" si="5"/>
        <v>3228.8584999999998</v>
      </c>
      <c r="H182" s="357">
        <v>4128.3721999999998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19.995200000000001</v>
      </c>
      <c r="F183" s="353">
        <v>1849.2603999999999</v>
      </c>
      <c r="G183" s="353">
        <f t="shared" si="5"/>
        <v>6150.7395999999999</v>
      </c>
      <c r="H183" s="358">
        <v>2955.1635999999999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/>
      <c r="F184" s="351">
        <v>925.93110000000001</v>
      </c>
      <c r="G184" s="351"/>
      <c r="H184" s="356">
        <v>1566.1927000000001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19.995200000000001</v>
      </c>
      <c r="F185" s="354">
        <f>F183-F184</f>
        <v>923.32929999999988</v>
      </c>
      <c r="G185" s="354"/>
      <c r="H185" s="359">
        <f>H183-H184</f>
        <v>1388.9708999999998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>
        <v>1</v>
      </c>
      <c r="F187" s="352">
        <v>45</v>
      </c>
      <c r="G187" s="352">
        <f>D187-F187</f>
        <v>-45</v>
      </c>
      <c r="H187" s="357">
        <v>32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672.15430000000003</v>
      </c>
      <c r="F188" s="214">
        <f>F177+F182+F183+F186+F187</f>
        <v>24787.261800000004</v>
      </c>
      <c r="G188" s="214">
        <f>G177+G182+G183+G186+G187</f>
        <v>8744.7381999999998</v>
      </c>
      <c r="H188" s="211">
        <f>H177+H182+H183+H186+H187</f>
        <v>25220.173100000004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84" t="s">
        <v>2</v>
      </c>
      <c r="D195" s="38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30</v>
      </c>
      <c r="F205" s="72" t="str">
        <f>G20</f>
        <v>LANDET KVANTUM T.O.M UKE 30</v>
      </c>
      <c r="G205" s="72" t="str">
        <f>I20</f>
        <v>RESTKVOTER</v>
      </c>
      <c r="H205" s="95" t="str">
        <f>J20</f>
        <v>LANDET KVANTUM T.O.M. UKE 30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34.460299999999997</v>
      </c>
      <c r="F206" s="196">
        <v>982.42499999999995</v>
      </c>
      <c r="G206" s="196"/>
      <c r="H206" s="234">
        <v>724.21019999999999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91.975499999999997</v>
      </c>
      <c r="F207" s="196">
        <v>2313.2172</v>
      </c>
      <c r="G207" s="196"/>
      <c r="H207" s="234">
        <v>1886.4715000000001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56</v>
      </c>
      <c r="G209" s="197"/>
      <c r="H209" s="235">
        <v>32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127.4358</v>
      </c>
      <c r="F210" s="198">
        <f>SUM(F206:F209)</f>
        <v>3351.6422000000002</v>
      </c>
      <c r="G210" s="198">
        <f>D210-F210</f>
        <v>2673.3577999999998</v>
      </c>
      <c r="H210" s="221">
        <f>H206+H207+H208+H209</f>
        <v>2648.5332000000003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30
&amp;"-,Normal"&amp;11(iht. motatte landings- og sluttsedler fra fiskesalgslagene; alle tallstørrelser i hele tonn)&amp;R09.08.2016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2016-08-10T07:29:28Z</cp:lastPrinted>
  <dcterms:created xsi:type="dcterms:W3CDTF">2011-07-06T12:13:20Z</dcterms:created>
  <dcterms:modified xsi:type="dcterms:W3CDTF">2016-08-10T08:55:45Z</dcterms:modified>
</cp:coreProperties>
</file>