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Møre_Romsdal" sheetId="2" r:id="rId2"/>
  </sheets>
  <definedNames/>
  <calcPr fullCalcOnLoad="1"/>
</workbook>
</file>

<file path=xl/sharedStrings.xml><?xml version="1.0" encoding="utf-8"?>
<sst xmlns="http://schemas.openxmlformats.org/spreadsheetml/2006/main" count="202" uniqueCount="122">
  <si>
    <t>LØNNSOMHETSUNDERSØKELSE FOR SETTEFISKPRODUKSJON</t>
  </si>
  <si>
    <t>GJENNOMSNITTSRESULTATER FOR MØRE OG ROMSDAL</t>
  </si>
  <si>
    <t>UTVALGET</t>
  </si>
  <si>
    <t>Antall selskaper i undersøkelsen</t>
  </si>
  <si>
    <t>stk</t>
  </si>
  <si>
    <t>%</t>
  </si>
  <si>
    <t>GJENNOMSNITTSTALL FOR MØRE OG ROMSDAL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</si>
  <si>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</si>
  <si>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</si>
  <si>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</si>
  <si>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</si>
  <si>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</si>
  <si>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</si>
  <si>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</si>
  <si>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</si>
  <si>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</si>
  <si>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</si>
  <si>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</si>
  <si>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</si>
  <si>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</si>
  <si>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</si>
  <si>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</si>
  <si>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</si>
  <si>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</si>
  <si>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</si>
  <si>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</si>
  <si>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</si>
  <si>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</si>
  <si>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</si>
  <si>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</si>
  <si>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</si>
  <si>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</si>
  <si>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</si>
  <si>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</si>
  <si>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</si>
  <si>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</si>
  <si>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</si>
  <si>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</si>
  <si>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</si>
  <si>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</si>
  <si>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</si>
  <si>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</si>
  <si>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</si>
  <si>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</si>
  <si>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</si>
  <si>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</si>
  <si>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</si>
  <si>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</si>
  <si>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</si>
  <si>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</si>
  <si>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</si>
  <si>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</si>
  <si>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</si>
  <si>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</si>
  <si>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</si>
  <si>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</si>
  <si>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</si>
  <si>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</si>
  <si>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</si>
  <si>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</si>
  <si>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</si>
  <si>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</si>
  <si>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</si>
  <si>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</si>
  <si>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</si>
  <si>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</si>
  <si>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</si>
  <si>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</si>
  <si>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</si>
  <si>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</si>
  <si>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</si>
  <si>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</si>
  <si>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</si>
  <si>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</si>
  <si>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</si>
  <si>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</si>
  <si>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</si>
  <si>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</si>
  <si>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</si>
  <si>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</si>
  <si>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</si>
  <si>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</si>
  <si>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</si>
  <si>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</si>
  <si>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</si>
  <si>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</si>
  <si>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</si>
  <si>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</si>
  <si>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tidligere undersøkelser (rapporter).</t>
  </si>
  <si>
    <t xml:space="preserve">Dette medfører at vedlagte resultater ikke her helt identisk med resultater offentliggjort i </t>
  </si>
  <si>
    <t>RESULTATREGNSKAP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</si>
  <si>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</si>
  <si>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</si>
  <si>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</si>
  <si>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</si>
  <si>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</si>
  <si>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</si>
  <si>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</si>
  <si>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OG ANDRE BEREGNEDE LØNNSOMHETSMÅL</t>
  </si>
  <si>
    <t>Salg av fisk per årsverk</t>
  </si>
  <si>
    <t>Salgspris per stk solgt smolt</t>
  </si>
  <si>
    <t>Salgspris per stk solgt yngel</t>
  </si>
  <si>
    <t>Produksjonsverdi per årsverk</t>
  </si>
  <si>
    <t>Lønnsevne per årsverk</t>
  </si>
  <si>
    <t>Overskuddsgrad</t>
  </si>
  <si>
    <t>BEREGNEDE NØKKELTALL</t>
  </si>
  <si>
    <t>BEREGNEDE KOSTNADER PER STK SOLGT FISK</t>
  </si>
  <si>
    <t>PRODUKSJONSKOSTNAD PER STK</t>
  </si>
  <si>
    <t>Antall tillatelser i undersøkelsen</t>
  </si>
  <si>
    <t>Tillatelser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</si>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</sst>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4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1" xfId="0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1" fontId="5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25" bestFit="1" customWidth="1"/>
    <col min="2" max="16384" width="11.421875" style="25" customWidth="1"/>
  </cols>
  <sheetData>
    <row r="1" spans="1:24" s="21" customFormat="1" ht="18">
      <c r="A1" s="6" t="s">
        <v>0</v>
      </c>
      <c r="C1" s="22"/>
      <c r="D1" s="23"/>
      <c r="E1" s="24"/>
      <c r="F1" s="23"/>
      <c r="G1" s="23"/>
      <c r="H1" s="23"/>
      <c r="I1" s="23"/>
      <c r="J1" s="23"/>
      <c r="K1" s="22"/>
      <c r="L1" s="23"/>
      <c r="M1" s="22"/>
      <c r="N1" s="23"/>
      <c r="P1" s="23"/>
      <c r="R1" s="23"/>
      <c r="T1" s="23"/>
      <c r="V1" s="23"/>
      <c r="X1" s="23"/>
    </row>
    <row r="2" spans="1:24" s="21" customFormat="1" ht="18">
      <c r="A2" s="20" t="s">
        <v>64</v>
      </c>
      <c r="C2" s="22"/>
      <c r="D2" s="23"/>
      <c r="E2" s="24"/>
      <c r="F2" s="23"/>
      <c r="G2" s="23"/>
      <c r="H2" s="23"/>
      <c r="I2" s="23"/>
      <c r="J2" s="23"/>
      <c r="K2" s="22"/>
      <c r="L2" s="23"/>
      <c r="M2" s="22"/>
      <c r="N2" s="23"/>
      <c r="P2" s="23"/>
      <c r="R2" s="23"/>
      <c r="T2" s="23"/>
      <c r="V2" s="23"/>
      <c r="X2" s="23"/>
    </row>
    <row r="3" spans="1:32" s="2" customFormat="1" ht="12.75">
      <c r="A3" s="2" t="s">
        <v>65</v>
      </c>
      <c r="C3" s="3"/>
      <c r="D3" s="4"/>
      <c r="E3" s="3"/>
      <c r="F3" s="4"/>
      <c r="G3" s="3"/>
      <c r="H3" s="4"/>
      <c r="I3" s="3"/>
      <c r="J3" s="4"/>
      <c r="K3" s="3"/>
      <c r="L3" s="4"/>
      <c r="M3" s="5"/>
      <c r="N3" s="4"/>
      <c r="O3" s="4"/>
      <c r="P3" s="4"/>
      <c r="Q3" s="4"/>
      <c r="R3" s="4"/>
      <c r="S3" s="3"/>
      <c r="T3" s="4"/>
      <c r="U3" s="3"/>
      <c r="V3" s="4"/>
      <c r="X3" s="4"/>
      <c r="Z3" s="4"/>
      <c r="AB3" s="4"/>
      <c r="AD3" s="4"/>
      <c r="AF3" s="4"/>
    </row>
    <row r="4" spans="1:24" ht="14.25">
      <c r="A4" s="31" t="s">
        <v>119</v>
      </c>
      <c r="C4" s="26"/>
      <c r="D4" s="27"/>
      <c r="E4" s="28"/>
      <c r="F4" s="27"/>
      <c r="G4" s="27"/>
      <c r="H4" s="27"/>
      <c r="I4" s="27"/>
      <c r="J4" s="27"/>
      <c r="K4" s="26"/>
      <c r="L4" s="27"/>
      <c r="M4" s="26"/>
      <c r="N4" s="27"/>
      <c r="P4" s="27"/>
      <c r="R4" s="27"/>
      <c r="T4" s="27"/>
      <c r="V4" s="27"/>
      <c r="X4" s="27"/>
    </row>
    <row r="5" spans="1:24" ht="14.25">
      <c r="A5" s="2"/>
      <c r="C5" s="26"/>
      <c r="D5" s="27"/>
      <c r="E5" s="28"/>
      <c r="F5" s="27"/>
      <c r="G5" s="27"/>
      <c r="H5" s="27"/>
      <c r="I5" s="27"/>
      <c r="J5" s="27"/>
      <c r="K5" s="26"/>
      <c r="L5" s="27"/>
      <c r="M5" s="26"/>
      <c r="N5" s="27"/>
      <c r="P5" s="27"/>
      <c r="R5" s="27"/>
      <c r="T5" s="27"/>
      <c r="V5" s="27"/>
      <c r="X5" s="27"/>
    </row>
    <row r="7" ht="15">
      <c r="A7" s="29" t="s">
        <v>66</v>
      </c>
    </row>
    <row r="8" ht="15">
      <c r="A8" s="25" t="s">
        <v>67</v>
      </c>
    </row>
    <row r="9" ht="15">
      <c r="A9" s="30" t="s">
        <v>68</v>
      </c>
    </row>
    <row r="11" ht="15">
      <c r="A11" s="29" t="s">
        <v>69</v>
      </c>
    </row>
    <row r="12" ht="14.25">
      <c r="A12" s="25" t="s">
        <v>70</v>
      </c>
    </row>
    <row r="13" ht="14.25">
      <c r="A13" s="25" t="s">
        <v>71</v>
      </c>
    </row>
    <row r="15" ht="15">
      <c r="A15" s="29" t="s">
        <v>72</v>
      </c>
    </row>
    <row r="16" ht="14.25">
      <c r="A16" s="25" t="s">
        <v>73</v>
      </c>
    </row>
    <row r="17" ht="14.25">
      <c r="A17" s="25" t="s">
        <v>74</v>
      </c>
    </row>
    <row r="18" ht="14.25">
      <c r="A18" s="25" t="s">
        <v>75</v>
      </c>
    </row>
    <row r="20" s="30" customFormat="1" ht="15">
      <c r="A20" s="30" t="s">
        <v>89</v>
      </c>
    </row>
    <row r="21" s="30" customFormat="1" ht="15">
      <c r="A21" s="30" t="s">
        <v>88</v>
      </c>
    </row>
    <row r="23" ht="15">
      <c r="A23" s="29" t="s">
        <v>76</v>
      </c>
    </row>
    <row r="24" ht="14.25">
      <c r="A24" s="25" t="s">
        <v>77</v>
      </c>
    </row>
    <row r="25" ht="14.25">
      <c r="A25" s="25" t="s">
        <v>78</v>
      </c>
    </row>
    <row r="26" ht="14.25">
      <c r="A26" s="25" t="s">
        <v>79</v>
      </c>
    </row>
    <row r="28" ht="14.25">
      <c r="A28" s="25" t="s">
        <v>80</v>
      </c>
    </row>
    <row r="29" ht="14.25">
      <c r="A29" s="25" t="s">
        <v>81</v>
      </c>
    </row>
    <row r="30" ht="14.25">
      <c r="A30" s="25" t="s">
        <v>82</v>
      </c>
    </row>
    <row r="32" ht="14.25">
      <c r="A32" s="25" t="s">
        <v>83</v>
      </c>
    </row>
    <row r="33" ht="14.25">
      <c r="A33" s="25" t="s">
        <v>84</v>
      </c>
    </row>
    <row r="35" s="30" customFormat="1" ht="15">
      <c r="A35" s="30" t="s">
        <v>85</v>
      </c>
    </row>
    <row r="36" s="30" customFormat="1" ht="15">
      <c r="A36" s="30" t="s">
        <v>86</v>
      </c>
    </row>
    <row r="37" s="30" customFormat="1" ht="15">
      <c r="A37" s="30" t="s">
        <v>87</v>
      </c>
    </row>
    <row r="38" s="30" customFormat="1" ht="15"/>
    <row r="39" s="30" customFormat="1" ht="15"/>
  </sheetData>
  <sheetProtection/>
  <printOptions/>
  <pageMargins left="0.58" right="0.61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3.421875" style="2" customWidth="1"/>
    <col min="2" max="2" width="3.28125" style="2" bestFit="1" customWidth="1"/>
    <col min="3" max="11" width="10.7109375" style="2" customWidth="1"/>
    <col min="12" max="12" width="10.57421875" style="11" customWidth="1"/>
    <col min="13" max="21" width="10.7109375" style="11" customWidth="1"/>
    <col min="22" max="16384" width="11.57421875" style="2" customWidth="1"/>
  </cols>
  <sheetData>
    <row r="1" spans="1:21" ht="20.2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20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2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31" t="str">
        <f>Forklaring!A4</f>
        <v>Oppdatert: 3. desember 2009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3:21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3:21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2" ht="15">
      <c r="A7" s="7" t="s">
        <v>2</v>
      </c>
      <c r="B7" s="8"/>
      <c r="L7" s="10"/>
    </row>
    <row r="8" spans="1:21" ht="12.75">
      <c r="A8" s="32"/>
      <c r="B8" s="33"/>
      <c r="C8" s="41">
        <v>2008</v>
      </c>
      <c r="D8" s="41">
        <v>2007</v>
      </c>
      <c r="E8" s="41">
        <v>2006</v>
      </c>
      <c r="F8" s="41">
        <v>2005</v>
      </c>
      <c r="G8" s="41">
        <v>2004</v>
      </c>
      <c r="H8" s="41">
        <v>2003</v>
      </c>
      <c r="I8" s="41">
        <v>2002</v>
      </c>
      <c r="J8" s="41">
        <v>2001</v>
      </c>
      <c r="K8" s="41">
        <v>2000</v>
      </c>
      <c r="L8" s="41">
        <v>1999</v>
      </c>
      <c r="M8" s="41">
        <v>1998</v>
      </c>
      <c r="N8" s="41">
        <v>1997</v>
      </c>
      <c r="O8" s="41">
        <v>1996</v>
      </c>
      <c r="P8" s="41">
        <v>1995</v>
      </c>
      <c r="Q8" s="41">
        <v>1994</v>
      </c>
      <c r="R8" s="41">
        <v>1993</v>
      </c>
      <c r="S8" s="41">
        <v>1992</v>
      </c>
      <c r="T8" s="41">
        <v>1991</v>
      </c>
      <c r="U8" s="41">
        <v>1990</v>
      </c>
    </row>
    <row r="9" spans="1:21" ht="12.75">
      <c r="A9" s="34" t="s">
        <v>3</v>
      </c>
      <c r="B9" s="35" t="s">
        <v>4</v>
      </c>
      <c r="C9" s="42">
        <v>13</v>
      </c>
      <c r="D9" s="42">
        <v>13</v>
      </c>
      <c r="E9" s="42">
        <v>15</v>
      </c>
      <c r="F9" s="43">
        <v>11</v>
      </c>
      <c r="G9" s="43">
        <v>12</v>
      </c>
      <c r="H9" s="43">
        <v>12</v>
      </c>
      <c r="I9" s="43">
        <v>11</v>
      </c>
      <c r="J9" s="42">
        <v>16</v>
      </c>
      <c r="K9" s="42">
        <v>15</v>
      </c>
      <c r="L9" s="44">
        <v>15</v>
      </c>
      <c r="M9" s="44">
        <v>14</v>
      </c>
      <c r="N9" s="45">
        <v>16</v>
      </c>
      <c r="O9" s="45">
        <v>22</v>
      </c>
      <c r="P9" s="45">
        <v>19</v>
      </c>
      <c r="Q9" s="45">
        <v>18</v>
      </c>
      <c r="R9" s="45">
        <v>15</v>
      </c>
      <c r="S9" s="45">
        <v>14</v>
      </c>
      <c r="T9" s="45">
        <v>15</v>
      </c>
      <c r="U9" s="45">
        <v>18</v>
      </c>
    </row>
    <row r="10" spans="1:21" s="9" customFormat="1" ht="12.75">
      <c r="A10" s="36" t="s">
        <v>108</v>
      </c>
      <c r="B10" s="37" t="s">
        <v>4</v>
      </c>
      <c r="C10" s="46">
        <v>13</v>
      </c>
      <c r="D10" s="46">
        <v>13</v>
      </c>
      <c r="E10" s="46">
        <v>30</v>
      </c>
      <c r="F10" s="46">
        <v>16</v>
      </c>
      <c r="G10" s="46">
        <v>17</v>
      </c>
      <c r="H10" s="46">
        <v>16</v>
      </c>
      <c r="I10" s="46">
        <v>20</v>
      </c>
      <c r="J10" s="46">
        <v>21</v>
      </c>
      <c r="K10" s="46">
        <v>16</v>
      </c>
      <c r="L10" s="47">
        <v>17</v>
      </c>
      <c r="M10" s="47">
        <v>16</v>
      </c>
      <c r="N10" s="47">
        <v>18</v>
      </c>
      <c r="O10" s="47">
        <v>22</v>
      </c>
      <c r="P10" s="47">
        <v>20</v>
      </c>
      <c r="Q10" s="47">
        <v>19</v>
      </c>
      <c r="R10" s="47">
        <v>15</v>
      </c>
      <c r="S10" s="47">
        <v>14</v>
      </c>
      <c r="T10" s="47">
        <v>15</v>
      </c>
      <c r="U10" s="47">
        <v>18</v>
      </c>
    </row>
    <row r="11" spans="1:21" ht="12.75">
      <c r="A11" s="12"/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12" ht="15">
      <c r="A12" s="7" t="s">
        <v>90</v>
      </c>
      <c r="B12" s="13"/>
      <c r="L12" s="10"/>
    </row>
    <row r="13" spans="1:12" ht="14.25">
      <c r="A13" s="14" t="s">
        <v>6</v>
      </c>
      <c r="B13" s="13"/>
      <c r="L13" s="10"/>
    </row>
    <row r="14" spans="1:21" ht="12.75">
      <c r="A14" s="32"/>
      <c r="B14" s="38"/>
      <c r="C14" s="41">
        <v>2008</v>
      </c>
      <c r="D14" s="41">
        <v>2007</v>
      </c>
      <c r="E14" s="41">
        <v>2006</v>
      </c>
      <c r="F14" s="41">
        <v>2005</v>
      </c>
      <c r="G14" s="41">
        <v>2004</v>
      </c>
      <c r="H14" s="41">
        <v>2003</v>
      </c>
      <c r="I14" s="41">
        <v>2002</v>
      </c>
      <c r="J14" s="41">
        <v>2001</v>
      </c>
      <c r="K14" s="41">
        <v>2000</v>
      </c>
      <c r="L14" s="41">
        <v>1999</v>
      </c>
      <c r="M14" s="41">
        <v>1998</v>
      </c>
      <c r="N14" s="41">
        <v>1997</v>
      </c>
      <c r="O14" s="41">
        <v>1996</v>
      </c>
      <c r="P14" s="41">
        <v>1995</v>
      </c>
      <c r="Q14" s="41">
        <v>1994</v>
      </c>
      <c r="R14" s="41">
        <v>1993</v>
      </c>
      <c r="S14" s="41">
        <v>1992</v>
      </c>
      <c r="T14" s="41">
        <v>1991</v>
      </c>
      <c r="U14" s="41">
        <v>1990</v>
      </c>
    </row>
    <row r="15" spans="1:21" ht="12.75">
      <c r="A15" s="34" t="s">
        <v>7</v>
      </c>
      <c r="B15" s="35" t="s">
        <v>8</v>
      </c>
      <c r="C15" s="45">
        <v>9556633.23076923</v>
      </c>
      <c r="D15" s="45">
        <v>8847405.15384615</v>
      </c>
      <c r="E15" s="45">
        <v>14027770</v>
      </c>
      <c r="F15" s="45">
        <v>11739217</v>
      </c>
      <c r="G15" s="45">
        <v>10736178</v>
      </c>
      <c r="H15" s="45">
        <v>5740477</v>
      </c>
      <c r="I15" s="45">
        <v>9761403</v>
      </c>
      <c r="J15" s="45">
        <v>6933003</v>
      </c>
      <c r="K15" s="45">
        <v>5925696</v>
      </c>
      <c r="L15" s="45">
        <v>5270104</v>
      </c>
      <c r="M15" s="45">
        <v>4241300</v>
      </c>
      <c r="N15" s="45">
        <v>4775244</v>
      </c>
      <c r="O15" s="45">
        <v>3507550</v>
      </c>
      <c r="P15" s="45">
        <v>5359957</v>
      </c>
      <c r="Q15" s="45">
        <v>5002146</v>
      </c>
      <c r="R15" s="45">
        <v>4301015</v>
      </c>
      <c r="S15" s="45">
        <v>3614712</v>
      </c>
      <c r="T15" s="45">
        <v>2920218</v>
      </c>
      <c r="U15" s="45">
        <v>3174453</v>
      </c>
    </row>
    <row r="16" spans="1:21" ht="14.25">
      <c r="A16" s="34" t="s">
        <v>9</v>
      </c>
      <c r="B16" s="35" t="s">
        <v>8</v>
      </c>
      <c r="C16" s="45">
        <v>848538.461538462</v>
      </c>
      <c r="D16" s="45">
        <v>517000</v>
      </c>
      <c r="E16" s="45">
        <v>1443667</v>
      </c>
      <c r="F16" s="45">
        <v>1082898</v>
      </c>
      <c r="G16" s="45">
        <v>1015302</v>
      </c>
      <c r="H16" s="45">
        <v>201370</v>
      </c>
      <c r="I16" s="45">
        <v>438107</v>
      </c>
      <c r="J16" s="45">
        <v>732112</v>
      </c>
      <c r="K16" s="45">
        <v>372372</v>
      </c>
      <c r="L16" s="45">
        <v>446024</v>
      </c>
      <c r="M16" s="45">
        <v>464214</v>
      </c>
      <c r="N16" s="45">
        <v>151000</v>
      </c>
      <c r="O16" s="45">
        <v>182870</v>
      </c>
      <c r="P16" s="45">
        <v>383853</v>
      </c>
      <c r="Q16" s="45">
        <v>313833</v>
      </c>
      <c r="R16" s="45"/>
      <c r="S16" s="45"/>
      <c r="T16" s="45"/>
      <c r="U16" s="45"/>
    </row>
    <row r="17" spans="1:21" ht="14.25">
      <c r="A17" s="34" t="s">
        <v>10</v>
      </c>
      <c r="B17" s="35" t="s">
        <v>8</v>
      </c>
      <c r="C17" s="45">
        <v>1538461.53846154</v>
      </c>
      <c r="D17" s="45">
        <v>2609595</v>
      </c>
      <c r="E17" s="45">
        <v>82667</v>
      </c>
      <c r="F17" s="45">
        <v>0</v>
      </c>
      <c r="G17" s="45">
        <v>0</v>
      </c>
      <c r="H17" s="45">
        <v>0</v>
      </c>
      <c r="I17" s="45">
        <v>0</v>
      </c>
      <c r="J17" s="45">
        <v>75000</v>
      </c>
      <c r="K17" s="45">
        <v>100000</v>
      </c>
      <c r="L17" s="48">
        <v>9221</v>
      </c>
      <c r="M17" s="45">
        <v>203571</v>
      </c>
      <c r="N17" s="45">
        <v>0</v>
      </c>
      <c r="O17" s="45">
        <v>130455</v>
      </c>
      <c r="P17" s="45">
        <v>150053</v>
      </c>
      <c r="Q17" s="45">
        <v>166889</v>
      </c>
      <c r="R17" s="45"/>
      <c r="S17" s="45"/>
      <c r="T17" s="45"/>
      <c r="U17" s="45"/>
    </row>
    <row r="18" spans="1:21" ht="12.75">
      <c r="A18" s="34" t="s">
        <v>11</v>
      </c>
      <c r="B18" s="35" t="s">
        <v>8</v>
      </c>
      <c r="C18" s="45">
        <v>82064.9230769231</v>
      </c>
      <c r="D18" s="45">
        <v>63506.8461538462</v>
      </c>
      <c r="E18" s="45">
        <v>0</v>
      </c>
      <c r="F18" s="45">
        <v>32602</v>
      </c>
      <c r="G18" s="45">
        <v>10954</v>
      </c>
      <c r="H18" s="45">
        <v>244180</v>
      </c>
      <c r="I18" s="45">
        <v>174323</v>
      </c>
      <c r="J18" s="45">
        <v>346724</v>
      </c>
      <c r="K18" s="45">
        <v>94406</v>
      </c>
      <c r="L18" s="48">
        <v>61515</v>
      </c>
      <c r="M18" s="45">
        <v>246079</v>
      </c>
      <c r="N18" s="45">
        <v>365733</v>
      </c>
      <c r="O18" s="45">
        <v>255133</v>
      </c>
      <c r="P18" s="45">
        <v>0</v>
      </c>
      <c r="Q18" s="45">
        <v>13875</v>
      </c>
      <c r="R18" s="45">
        <v>240976</v>
      </c>
      <c r="S18" s="45">
        <v>0</v>
      </c>
      <c r="T18" s="45">
        <v>107</v>
      </c>
      <c r="U18" s="45">
        <v>196563</v>
      </c>
    </row>
    <row r="19" spans="1:21" ht="12.75">
      <c r="A19" s="34" t="s">
        <v>12</v>
      </c>
      <c r="B19" s="35" t="s">
        <v>8</v>
      </c>
      <c r="C19" s="45">
        <v>323520.307692308</v>
      </c>
      <c r="D19" s="45">
        <v>355787.923076923</v>
      </c>
      <c r="E19" s="45">
        <v>358184</v>
      </c>
      <c r="F19" s="45">
        <v>22867</v>
      </c>
      <c r="G19" s="45">
        <v>184949</v>
      </c>
      <c r="H19" s="45">
        <v>161217</v>
      </c>
      <c r="I19" s="45">
        <v>430032</v>
      </c>
      <c r="J19" s="45">
        <v>43881</v>
      </c>
      <c r="K19" s="45">
        <v>79076</v>
      </c>
      <c r="L19" s="48">
        <v>46298</v>
      </c>
      <c r="M19" s="45">
        <v>35781</v>
      </c>
      <c r="N19" s="45">
        <v>205677</v>
      </c>
      <c r="O19" s="45">
        <v>198284</v>
      </c>
      <c r="P19" s="45">
        <v>265702</v>
      </c>
      <c r="Q19" s="45">
        <v>41174</v>
      </c>
      <c r="R19" s="45">
        <v>40909</v>
      </c>
      <c r="S19" s="45">
        <v>143436</v>
      </c>
      <c r="T19" s="45">
        <v>194595</v>
      </c>
      <c r="U19" s="45">
        <v>17739</v>
      </c>
    </row>
    <row r="20" spans="1:21" ht="12.75">
      <c r="A20" s="39" t="s">
        <v>13</v>
      </c>
      <c r="B20" s="35" t="s">
        <v>8</v>
      </c>
      <c r="C20" s="49">
        <f aca="true" t="shared" si="0" ref="C20:U20">SUM(C15:C19)</f>
        <v>12349218.461538464</v>
      </c>
      <c r="D20" s="49">
        <f t="shared" si="0"/>
        <v>12393294.92307692</v>
      </c>
      <c r="E20" s="49">
        <f t="shared" si="0"/>
        <v>15912288</v>
      </c>
      <c r="F20" s="49">
        <f t="shared" si="0"/>
        <v>12877584</v>
      </c>
      <c r="G20" s="49">
        <f t="shared" si="0"/>
        <v>11947383</v>
      </c>
      <c r="H20" s="49">
        <f t="shared" si="0"/>
        <v>6347244</v>
      </c>
      <c r="I20" s="49">
        <f t="shared" si="0"/>
        <v>10803865</v>
      </c>
      <c r="J20" s="49">
        <f t="shared" si="0"/>
        <v>8130720</v>
      </c>
      <c r="K20" s="49">
        <f t="shared" si="0"/>
        <v>6571550</v>
      </c>
      <c r="L20" s="49">
        <f t="shared" si="0"/>
        <v>5833162</v>
      </c>
      <c r="M20" s="49">
        <f t="shared" si="0"/>
        <v>5190945</v>
      </c>
      <c r="N20" s="49">
        <f t="shared" si="0"/>
        <v>5497654</v>
      </c>
      <c r="O20" s="49">
        <f t="shared" si="0"/>
        <v>4274292</v>
      </c>
      <c r="P20" s="49">
        <f t="shared" si="0"/>
        <v>6159565</v>
      </c>
      <c r="Q20" s="49">
        <f t="shared" si="0"/>
        <v>5537917</v>
      </c>
      <c r="R20" s="49">
        <f t="shared" si="0"/>
        <v>4582900</v>
      </c>
      <c r="S20" s="49">
        <f t="shared" si="0"/>
        <v>3758148</v>
      </c>
      <c r="T20" s="49">
        <f t="shared" si="0"/>
        <v>3114920</v>
      </c>
      <c r="U20" s="49">
        <f t="shared" si="0"/>
        <v>3388755</v>
      </c>
    </row>
    <row r="21" spans="1:21" ht="12.75">
      <c r="A21" s="34" t="s">
        <v>14</v>
      </c>
      <c r="B21" s="35" t="s">
        <v>8</v>
      </c>
      <c r="C21" s="45">
        <v>1146648.84615385</v>
      </c>
      <c r="D21" s="45">
        <v>1238670.46153846</v>
      </c>
      <c r="E21" s="45">
        <v>1689984</v>
      </c>
      <c r="F21" s="45">
        <v>1666380</v>
      </c>
      <c r="G21" s="45">
        <v>1219295</v>
      </c>
      <c r="H21" s="45">
        <v>899842</v>
      </c>
      <c r="I21" s="45">
        <v>1476303</v>
      </c>
      <c r="J21" s="45">
        <v>1014828</v>
      </c>
      <c r="K21" s="45">
        <v>931005</v>
      </c>
      <c r="L21" s="45">
        <v>703014</v>
      </c>
      <c r="M21" s="45">
        <v>582823</v>
      </c>
      <c r="N21" s="45">
        <v>609285</v>
      </c>
      <c r="O21" s="45">
        <v>497323</v>
      </c>
      <c r="P21" s="45">
        <v>371270</v>
      </c>
      <c r="Q21" s="45">
        <v>481929</v>
      </c>
      <c r="R21" s="45">
        <v>597705</v>
      </c>
      <c r="S21" s="45">
        <v>314652</v>
      </c>
      <c r="T21" s="45">
        <v>291927</v>
      </c>
      <c r="U21" s="45">
        <v>397550</v>
      </c>
    </row>
    <row r="22" spans="1:21" ht="12.75">
      <c r="A22" s="34" t="s">
        <v>15</v>
      </c>
      <c r="B22" s="35" t="s">
        <v>8</v>
      </c>
      <c r="C22" s="45">
        <v>1174517.61538462</v>
      </c>
      <c r="D22" s="45">
        <v>1075495.69230769</v>
      </c>
      <c r="E22" s="45">
        <v>1830513</v>
      </c>
      <c r="F22" s="45">
        <v>1554795</v>
      </c>
      <c r="G22" s="45">
        <v>1329168</v>
      </c>
      <c r="H22" s="45">
        <v>1035400</v>
      </c>
      <c r="I22" s="45">
        <v>1423392</v>
      </c>
      <c r="J22" s="45">
        <v>931510</v>
      </c>
      <c r="K22" s="45">
        <v>770372</v>
      </c>
      <c r="L22" s="45">
        <v>1041707</v>
      </c>
      <c r="M22" s="45">
        <v>882234</v>
      </c>
      <c r="N22" s="45">
        <v>737423</v>
      </c>
      <c r="O22" s="45">
        <v>575078</v>
      </c>
      <c r="P22" s="45">
        <v>652978</v>
      </c>
      <c r="Q22" s="45">
        <v>622997</v>
      </c>
      <c r="R22" s="45">
        <v>460570</v>
      </c>
      <c r="S22" s="45">
        <v>433866</v>
      </c>
      <c r="T22" s="45">
        <v>469649</v>
      </c>
      <c r="U22" s="45">
        <v>469508</v>
      </c>
    </row>
    <row r="23" spans="1:21" ht="12.75">
      <c r="A23" s="34" t="s">
        <v>16</v>
      </c>
      <c r="B23" s="35" t="s">
        <v>8</v>
      </c>
      <c r="C23" s="45">
        <v>219978.307692308</v>
      </c>
      <c r="D23" s="45">
        <v>179707.307692308</v>
      </c>
      <c r="E23" s="45">
        <v>276410</v>
      </c>
      <c r="F23" s="45">
        <v>267263</v>
      </c>
      <c r="G23" s="45">
        <v>352223</v>
      </c>
      <c r="H23" s="45">
        <v>248826</v>
      </c>
      <c r="I23" s="45">
        <v>367417</v>
      </c>
      <c r="J23" s="45">
        <v>220123</v>
      </c>
      <c r="K23" s="45">
        <v>198421</v>
      </c>
      <c r="L23" s="45">
        <v>212163</v>
      </c>
      <c r="M23" s="45">
        <v>163307</v>
      </c>
      <c r="N23" s="45">
        <v>126156</v>
      </c>
      <c r="O23" s="45">
        <v>123263</v>
      </c>
      <c r="P23" s="45">
        <v>164036</v>
      </c>
      <c r="Q23" s="45">
        <v>197279</v>
      </c>
      <c r="R23" s="45">
        <v>148387</v>
      </c>
      <c r="S23" s="45">
        <v>162259</v>
      </c>
      <c r="T23" s="45">
        <v>173803</v>
      </c>
      <c r="U23" s="45">
        <v>172961</v>
      </c>
    </row>
    <row r="24" spans="1:21" ht="14.25">
      <c r="A24" s="34" t="s">
        <v>17</v>
      </c>
      <c r="B24" s="35" t="s">
        <v>8</v>
      </c>
      <c r="C24" s="45">
        <v>1665033.07692308</v>
      </c>
      <c r="D24" s="45">
        <v>927866.692307692</v>
      </c>
      <c r="E24" s="45">
        <v>1706534</v>
      </c>
      <c r="F24" s="45">
        <v>1346981</v>
      </c>
      <c r="G24" s="45">
        <v>1338514</v>
      </c>
      <c r="H24" s="45">
        <v>946974</v>
      </c>
      <c r="I24" s="45">
        <v>1313894</v>
      </c>
      <c r="J24" s="45">
        <v>748827</v>
      </c>
      <c r="K24" s="45">
        <v>748686</v>
      </c>
      <c r="L24" s="45">
        <v>783455</v>
      </c>
      <c r="M24" s="45">
        <v>536716</v>
      </c>
      <c r="N24" s="45">
        <v>459002</v>
      </c>
      <c r="O24" s="45"/>
      <c r="P24" s="45"/>
      <c r="Q24" s="45"/>
      <c r="R24" s="45"/>
      <c r="S24" s="45"/>
      <c r="T24" s="45"/>
      <c r="U24" s="45"/>
    </row>
    <row r="25" spans="1:21" ht="12.75">
      <c r="A25" s="34" t="s">
        <v>91</v>
      </c>
      <c r="B25" s="35" t="s">
        <v>8</v>
      </c>
      <c r="C25" s="45">
        <v>785465.538461539</v>
      </c>
      <c r="D25" s="45">
        <v>505600</v>
      </c>
      <c r="E25" s="45">
        <v>745315</v>
      </c>
      <c r="F25" s="45">
        <v>19839</v>
      </c>
      <c r="G25" s="45">
        <v>-467744</v>
      </c>
      <c r="H25" s="45">
        <v>671280</v>
      </c>
      <c r="I25" s="45">
        <v>919369</v>
      </c>
      <c r="J25" s="45">
        <v>15887</v>
      </c>
      <c r="K25" s="45">
        <v>-80486</v>
      </c>
      <c r="L25" s="45">
        <v>461530</v>
      </c>
      <c r="M25" s="45">
        <v>-136637</v>
      </c>
      <c r="N25" s="45">
        <v>7172</v>
      </c>
      <c r="O25" s="45">
        <v>420189</v>
      </c>
      <c r="P25" s="45">
        <v>-521424</v>
      </c>
      <c r="Q25" s="45">
        <v>1712678</v>
      </c>
      <c r="R25" s="45">
        <v>234446</v>
      </c>
      <c r="S25" s="45">
        <v>-11517</v>
      </c>
      <c r="T25" s="45">
        <v>-504635</v>
      </c>
      <c r="U25" s="45">
        <v>68241</v>
      </c>
    </row>
    <row r="26" spans="1:21" ht="12.75">
      <c r="A26" s="34" t="s">
        <v>18</v>
      </c>
      <c r="B26" s="35" t="s">
        <v>8</v>
      </c>
      <c r="C26" s="45">
        <v>2300743.53846154</v>
      </c>
      <c r="D26" s="45">
        <v>1925207.46153846</v>
      </c>
      <c r="E26" s="45">
        <v>2851557</v>
      </c>
      <c r="F26" s="45">
        <v>2283528</v>
      </c>
      <c r="G26" s="45">
        <v>2055548</v>
      </c>
      <c r="H26" s="45">
        <v>1618623</v>
      </c>
      <c r="I26" s="45">
        <v>2356451</v>
      </c>
      <c r="J26" s="45">
        <v>1562466</v>
      </c>
      <c r="K26" s="45">
        <v>1272809</v>
      </c>
      <c r="L26" s="45">
        <v>1177860</v>
      </c>
      <c r="M26" s="45">
        <v>1149136</v>
      </c>
      <c r="N26" s="45">
        <v>1001962</v>
      </c>
      <c r="O26" s="45">
        <v>844724</v>
      </c>
      <c r="P26" s="45">
        <v>918485</v>
      </c>
      <c r="Q26" s="45">
        <v>970352</v>
      </c>
      <c r="R26" s="45">
        <v>800189</v>
      </c>
      <c r="S26" s="45">
        <v>800258</v>
      </c>
      <c r="T26" s="45">
        <v>725759</v>
      </c>
      <c r="U26" s="45">
        <v>663332</v>
      </c>
    </row>
    <row r="27" spans="1:21" ht="12.75">
      <c r="A27" s="34" t="s">
        <v>92</v>
      </c>
      <c r="B27" s="35" t="s">
        <v>8</v>
      </c>
      <c r="C27" s="45">
        <v>601750.307692308</v>
      </c>
      <c r="D27" s="45">
        <v>526268.230769231</v>
      </c>
      <c r="E27" s="45">
        <v>662174</v>
      </c>
      <c r="F27" s="45">
        <v>774957</v>
      </c>
      <c r="G27" s="45">
        <v>849685</v>
      </c>
      <c r="H27" s="45">
        <v>649009</v>
      </c>
      <c r="I27" s="45">
        <v>1023559</v>
      </c>
      <c r="J27" s="45">
        <v>740498</v>
      </c>
      <c r="K27" s="45">
        <v>496901</v>
      </c>
      <c r="L27" s="45">
        <v>414283</v>
      </c>
      <c r="M27" s="45">
        <v>367117</v>
      </c>
      <c r="N27" s="45">
        <v>357554</v>
      </c>
      <c r="O27" s="45">
        <v>332471</v>
      </c>
      <c r="P27" s="45">
        <v>372918</v>
      </c>
      <c r="Q27" s="45">
        <v>333595</v>
      </c>
      <c r="R27" s="45">
        <v>294734</v>
      </c>
      <c r="S27" s="45">
        <v>317616</v>
      </c>
      <c r="T27" s="45">
        <v>362988</v>
      </c>
      <c r="U27" s="45">
        <v>384351</v>
      </c>
    </row>
    <row r="28" spans="1:21" ht="12.75">
      <c r="A28" s="34" t="s">
        <v>19</v>
      </c>
      <c r="B28" s="35" t="s">
        <v>8</v>
      </c>
      <c r="C28" s="45">
        <v>622392.846153846</v>
      </c>
      <c r="D28" s="45">
        <v>443122.230769231</v>
      </c>
      <c r="E28" s="45">
        <v>865208</v>
      </c>
      <c r="F28" s="45">
        <v>537690</v>
      </c>
      <c r="G28" s="45">
        <v>453668</v>
      </c>
      <c r="H28" s="45">
        <v>410819</v>
      </c>
      <c r="I28" s="45">
        <v>578278</v>
      </c>
      <c r="J28" s="45">
        <v>381403</v>
      </c>
      <c r="K28" s="45">
        <v>262984</v>
      </c>
      <c r="L28" s="45">
        <v>228360</v>
      </c>
      <c r="M28" s="45">
        <v>279701</v>
      </c>
      <c r="N28" s="45">
        <v>257790</v>
      </c>
      <c r="O28" s="45">
        <v>209021</v>
      </c>
      <c r="P28" s="45">
        <v>232837</v>
      </c>
      <c r="Q28" s="45">
        <v>190310</v>
      </c>
      <c r="R28" s="45">
        <v>125535</v>
      </c>
      <c r="S28" s="45">
        <v>121532</v>
      </c>
      <c r="T28" s="45">
        <v>135676</v>
      </c>
      <c r="U28" s="45">
        <v>129862</v>
      </c>
    </row>
    <row r="29" spans="1:21" ht="12.75">
      <c r="A29" s="34" t="s">
        <v>20</v>
      </c>
      <c r="B29" s="35" t="s">
        <v>8</v>
      </c>
      <c r="C29" s="45">
        <v>3118071.76923077</v>
      </c>
      <c r="D29" s="45">
        <v>2701389.07692308</v>
      </c>
      <c r="E29" s="45">
        <v>2340337</v>
      </c>
      <c r="F29" s="45">
        <v>2687457</v>
      </c>
      <c r="G29" s="45">
        <v>2268155</v>
      </c>
      <c r="H29" s="45">
        <v>1538214</v>
      </c>
      <c r="I29" s="45">
        <v>2660711</v>
      </c>
      <c r="J29" s="45">
        <v>1924977</v>
      </c>
      <c r="K29" s="45">
        <v>1158398</v>
      </c>
      <c r="L29" s="45">
        <v>1152907</v>
      </c>
      <c r="M29" s="45">
        <v>1167042</v>
      </c>
      <c r="N29" s="45">
        <v>1176026</v>
      </c>
      <c r="O29" s="45">
        <v>1408328</v>
      </c>
      <c r="P29" s="45">
        <v>1661258</v>
      </c>
      <c r="Q29" s="45">
        <v>1391507</v>
      </c>
      <c r="R29" s="45">
        <v>1230871</v>
      </c>
      <c r="S29" s="45">
        <v>1033102</v>
      </c>
      <c r="T29" s="45">
        <v>821797</v>
      </c>
      <c r="U29" s="45">
        <v>701257</v>
      </c>
    </row>
    <row r="30" spans="1:21" ht="12.75">
      <c r="A30" s="39" t="s">
        <v>21</v>
      </c>
      <c r="B30" s="35" t="s">
        <v>8</v>
      </c>
      <c r="C30" s="49">
        <f aca="true" t="shared" si="1" ref="C30:U30">C21+C22+C23+C24-C25+C26+C27+C28+C29</f>
        <v>10063670.769230783</v>
      </c>
      <c r="D30" s="49">
        <f t="shared" si="1"/>
        <v>8512127.153846152</v>
      </c>
      <c r="E30" s="49">
        <f t="shared" si="1"/>
        <v>11477402</v>
      </c>
      <c r="F30" s="49">
        <f t="shared" si="1"/>
        <v>11099212</v>
      </c>
      <c r="G30" s="49">
        <f t="shared" si="1"/>
        <v>10334000</v>
      </c>
      <c r="H30" s="49">
        <f t="shared" si="1"/>
        <v>6676427</v>
      </c>
      <c r="I30" s="49">
        <f t="shared" si="1"/>
        <v>10280636</v>
      </c>
      <c r="J30" s="49">
        <f t="shared" si="1"/>
        <v>7508745</v>
      </c>
      <c r="K30" s="49">
        <f t="shared" si="1"/>
        <v>5920062</v>
      </c>
      <c r="L30" s="49">
        <f t="shared" si="1"/>
        <v>5252219</v>
      </c>
      <c r="M30" s="49">
        <f t="shared" si="1"/>
        <v>5264713</v>
      </c>
      <c r="N30" s="49">
        <f t="shared" si="1"/>
        <v>4718026</v>
      </c>
      <c r="O30" s="49">
        <f t="shared" si="1"/>
        <v>3570019</v>
      </c>
      <c r="P30" s="49">
        <f t="shared" si="1"/>
        <v>4895206</v>
      </c>
      <c r="Q30" s="49">
        <f t="shared" si="1"/>
        <v>2475291</v>
      </c>
      <c r="R30" s="49">
        <f t="shared" si="1"/>
        <v>3423545</v>
      </c>
      <c r="S30" s="49">
        <f t="shared" si="1"/>
        <v>3194802</v>
      </c>
      <c r="T30" s="49">
        <f t="shared" si="1"/>
        <v>3486234</v>
      </c>
      <c r="U30" s="49">
        <f t="shared" si="1"/>
        <v>2850580</v>
      </c>
    </row>
    <row r="31" spans="1:21" ht="12.75">
      <c r="A31" s="39" t="s">
        <v>22</v>
      </c>
      <c r="B31" s="35" t="s">
        <v>8</v>
      </c>
      <c r="C31" s="49">
        <f aca="true" t="shared" si="2" ref="C31:U31">C20-C30</f>
        <v>2285547.692307681</v>
      </c>
      <c r="D31" s="49">
        <f t="shared" si="2"/>
        <v>3881167.769230768</v>
      </c>
      <c r="E31" s="49">
        <f t="shared" si="2"/>
        <v>4434886</v>
      </c>
      <c r="F31" s="49">
        <f t="shared" si="2"/>
        <v>1778372</v>
      </c>
      <c r="G31" s="49">
        <f t="shared" si="2"/>
        <v>1613383</v>
      </c>
      <c r="H31" s="49">
        <f t="shared" si="2"/>
        <v>-329183</v>
      </c>
      <c r="I31" s="49">
        <f t="shared" si="2"/>
        <v>523229</v>
      </c>
      <c r="J31" s="49">
        <f t="shared" si="2"/>
        <v>621975</v>
      </c>
      <c r="K31" s="49">
        <f t="shared" si="2"/>
        <v>651488</v>
      </c>
      <c r="L31" s="49">
        <f t="shared" si="2"/>
        <v>580943</v>
      </c>
      <c r="M31" s="49">
        <f t="shared" si="2"/>
        <v>-73768</v>
      </c>
      <c r="N31" s="49">
        <f t="shared" si="2"/>
        <v>779628</v>
      </c>
      <c r="O31" s="49">
        <f t="shared" si="2"/>
        <v>704273</v>
      </c>
      <c r="P31" s="49">
        <f t="shared" si="2"/>
        <v>1264359</v>
      </c>
      <c r="Q31" s="49">
        <f t="shared" si="2"/>
        <v>3062626</v>
      </c>
      <c r="R31" s="49">
        <f t="shared" si="2"/>
        <v>1159355</v>
      </c>
      <c r="S31" s="49">
        <f t="shared" si="2"/>
        <v>563346</v>
      </c>
      <c r="T31" s="49">
        <f t="shared" si="2"/>
        <v>-371314</v>
      </c>
      <c r="U31" s="49">
        <f t="shared" si="2"/>
        <v>538175</v>
      </c>
    </row>
    <row r="32" spans="1:21" ht="12.75">
      <c r="A32" s="34" t="s">
        <v>23</v>
      </c>
      <c r="B32" s="35" t="s">
        <v>8</v>
      </c>
      <c r="C32" s="45">
        <v>268115.538461538</v>
      </c>
      <c r="D32" s="45">
        <v>102752.307692308</v>
      </c>
      <c r="E32" s="45">
        <v>131271</v>
      </c>
      <c r="F32" s="45">
        <v>14879</v>
      </c>
      <c r="G32" s="45">
        <v>42090</v>
      </c>
      <c r="H32" s="45">
        <v>32505</v>
      </c>
      <c r="I32" s="45">
        <v>146614</v>
      </c>
      <c r="J32" s="45">
        <v>172650</v>
      </c>
      <c r="K32" s="45">
        <v>290302</v>
      </c>
      <c r="L32" s="45">
        <v>61057</v>
      </c>
      <c r="M32" s="45">
        <v>112893</v>
      </c>
      <c r="N32" s="45">
        <v>195123</v>
      </c>
      <c r="O32" s="45">
        <v>142754</v>
      </c>
      <c r="P32" s="45">
        <v>75925</v>
      </c>
      <c r="Q32" s="45">
        <v>70016</v>
      </c>
      <c r="R32" s="45">
        <v>118514</v>
      </c>
      <c r="S32" s="45">
        <v>110491</v>
      </c>
      <c r="T32" s="45">
        <v>101144</v>
      </c>
      <c r="U32" s="45">
        <v>184613</v>
      </c>
    </row>
    <row r="33" spans="1:21" ht="12.75">
      <c r="A33" s="34" t="s">
        <v>24</v>
      </c>
      <c r="B33" s="35" t="s">
        <v>8</v>
      </c>
      <c r="C33" s="45">
        <v>524251.307692308</v>
      </c>
      <c r="D33" s="45">
        <v>313258.846153846</v>
      </c>
      <c r="E33" s="45">
        <v>514272</v>
      </c>
      <c r="F33" s="45">
        <v>372907</v>
      </c>
      <c r="G33" s="45">
        <v>366371</v>
      </c>
      <c r="H33" s="45">
        <v>437437</v>
      </c>
      <c r="I33" s="45">
        <v>500657</v>
      </c>
      <c r="J33" s="45">
        <v>526355</v>
      </c>
      <c r="K33" s="45">
        <v>440021</v>
      </c>
      <c r="L33" s="45">
        <v>380587</v>
      </c>
      <c r="M33" s="45">
        <v>292178</v>
      </c>
      <c r="N33" s="45">
        <v>285550</v>
      </c>
      <c r="O33" s="45">
        <v>276063</v>
      </c>
      <c r="P33" s="45">
        <v>431126</v>
      </c>
      <c r="Q33" s="45">
        <v>472725</v>
      </c>
      <c r="R33" s="45">
        <v>629685</v>
      </c>
      <c r="S33" s="45">
        <v>622229</v>
      </c>
      <c r="T33" s="45">
        <v>775138</v>
      </c>
      <c r="U33" s="45">
        <v>831269</v>
      </c>
    </row>
    <row r="34" spans="1:21" ht="12.75">
      <c r="A34" s="34" t="s">
        <v>120</v>
      </c>
      <c r="B34" s="35" t="s">
        <v>8</v>
      </c>
      <c r="C34" s="45">
        <f>C33-C32</f>
        <v>256135.76923077</v>
      </c>
      <c r="D34" s="45">
        <f aca="true" t="shared" si="3" ref="D34:U34">D33-D32</f>
        <v>210506.53846153803</v>
      </c>
      <c r="E34" s="45">
        <f t="shared" si="3"/>
        <v>383001</v>
      </c>
      <c r="F34" s="45">
        <f t="shared" si="3"/>
        <v>358028</v>
      </c>
      <c r="G34" s="45">
        <f t="shared" si="3"/>
        <v>324281</v>
      </c>
      <c r="H34" s="45">
        <f t="shared" si="3"/>
        <v>404932</v>
      </c>
      <c r="I34" s="45">
        <f t="shared" si="3"/>
        <v>354043</v>
      </c>
      <c r="J34" s="45">
        <f t="shared" si="3"/>
        <v>353705</v>
      </c>
      <c r="K34" s="45">
        <f t="shared" si="3"/>
        <v>149719</v>
      </c>
      <c r="L34" s="45">
        <f t="shared" si="3"/>
        <v>319530</v>
      </c>
      <c r="M34" s="45">
        <f t="shared" si="3"/>
        <v>179285</v>
      </c>
      <c r="N34" s="45">
        <f t="shared" si="3"/>
        <v>90427</v>
      </c>
      <c r="O34" s="45">
        <f t="shared" si="3"/>
        <v>133309</v>
      </c>
      <c r="P34" s="45">
        <f t="shared" si="3"/>
        <v>355201</v>
      </c>
      <c r="Q34" s="45">
        <f t="shared" si="3"/>
        <v>402709</v>
      </c>
      <c r="R34" s="45">
        <f t="shared" si="3"/>
        <v>511171</v>
      </c>
      <c r="S34" s="45">
        <f t="shared" si="3"/>
        <v>511738</v>
      </c>
      <c r="T34" s="45">
        <f t="shared" si="3"/>
        <v>673994</v>
      </c>
      <c r="U34" s="45">
        <f t="shared" si="3"/>
        <v>646656</v>
      </c>
    </row>
    <row r="35" spans="1:21" ht="12.75">
      <c r="A35" s="40" t="s">
        <v>25</v>
      </c>
      <c r="B35" s="37" t="s">
        <v>8</v>
      </c>
      <c r="C35" s="49">
        <f aca="true" t="shared" si="4" ref="C35:U35">C31+C32-C33</f>
        <v>2029411.923076911</v>
      </c>
      <c r="D35" s="49">
        <f t="shared" si="4"/>
        <v>3670661.23076923</v>
      </c>
      <c r="E35" s="49">
        <f t="shared" si="4"/>
        <v>4051885</v>
      </c>
      <c r="F35" s="49">
        <f t="shared" si="4"/>
        <v>1420344</v>
      </c>
      <c r="G35" s="49">
        <f t="shared" si="4"/>
        <v>1289102</v>
      </c>
      <c r="H35" s="49">
        <f t="shared" si="4"/>
        <v>-734115</v>
      </c>
      <c r="I35" s="49">
        <f t="shared" si="4"/>
        <v>169186</v>
      </c>
      <c r="J35" s="49">
        <f t="shared" si="4"/>
        <v>268270</v>
      </c>
      <c r="K35" s="49">
        <f t="shared" si="4"/>
        <v>501769</v>
      </c>
      <c r="L35" s="49">
        <f t="shared" si="4"/>
        <v>261413</v>
      </c>
      <c r="M35" s="49">
        <f t="shared" si="4"/>
        <v>-253053</v>
      </c>
      <c r="N35" s="49">
        <f t="shared" si="4"/>
        <v>689201</v>
      </c>
      <c r="O35" s="49">
        <f t="shared" si="4"/>
        <v>570964</v>
      </c>
      <c r="P35" s="49">
        <f t="shared" si="4"/>
        <v>909158</v>
      </c>
      <c r="Q35" s="49">
        <f t="shared" si="4"/>
        <v>2659917</v>
      </c>
      <c r="R35" s="49">
        <f t="shared" si="4"/>
        <v>648184</v>
      </c>
      <c r="S35" s="49">
        <f t="shared" si="4"/>
        <v>51608</v>
      </c>
      <c r="T35" s="49">
        <f t="shared" si="4"/>
        <v>-1045308</v>
      </c>
      <c r="U35" s="49">
        <f t="shared" si="4"/>
        <v>-108481</v>
      </c>
    </row>
    <row r="36" spans="1:21" ht="12.75">
      <c r="A36" s="17" t="s">
        <v>26</v>
      </c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2.75">
      <c r="A37" s="17" t="s">
        <v>27</v>
      </c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15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12" ht="15">
      <c r="A39" s="7" t="s">
        <v>28</v>
      </c>
      <c r="B39" s="13"/>
      <c r="L39" s="10"/>
    </row>
    <row r="40" spans="1:12" ht="14.25">
      <c r="A40" s="14" t="s">
        <v>6</v>
      </c>
      <c r="B40" s="13"/>
      <c r="L40" s="10"/>
    </row>
    <row r="41" spans="1:21" ht="12.75">
      <c r="A41" s="50" t="s">
        <v>29</v>
      </c>
      <c r="B41" s="38"/>
      <c r="C41" s="41">
        <v>2008</v>
      </c>
      <c r="D41" s="41">
        <v>2007</v>
      </c>
      <c r="E41" s="41">
        <v>2006</v>
      </c>
      <c r="F41" s="41">
        <v>2005</v>
      </c>
      <c r="G41" s="41">
        <v>2004</v>
      </c>
      <c r="H41" s="41">
        <v>2003</v>
      </c>
      <c r="I41" s="41">
        <v>2002</v>
      </c>
      <c r="J41" s="41">
        <v>2001</v>
      </c>
      <c r="K41" s="41">
        <v>2000</v>
      </c>
      <c r="L41" s="41">
        <v>1999</v>
      </c>
      <c r="M41" s="41">
        <v>1998</v>
      </c>
      <c r="N41" s="41">
        <v>1997</v>
      </c>
      <c r="O41" s="41">
        <v>1996</v>
      </c>
      <c r="P41" s="41">
        <v>1995</v>
      </c>
      <c r="Q41" s="41">
        <v>1994</v>
      </c>
      <c r="R41" s="41">
        <v>1993</v>
      </c>
      <c r="S41" s="41">
        <v>1992</v>
      </c>
      <c r="T41" s="41">
        <v>1991</v>
      </c>
      <c r="U41" s="41">
        <v>1990</v>
      </c>
    </row>
    <row r="42" spans="1:21" ht="12.75">
      <c r="A42" s="34" t="s">
        <v>93</v>
      </c>
      <c r="B42" s="35" t="s">
        <v>8</v>
      </c>
      <c r="C42" s="45">
        <v>6192164.30769231</v>
      </c>
      <c r="D42" s="45">
        <v>5360664.08333333</v>
      </c>
      <c r="E42" s="45">
        <v>5493816</v>
      </c>
      <c r="F42" s="45">
        <v>8945244</v>
      </c>
      <c r="G42" s="45">
        <v>10140169</v>
      </c>
      <c r="H42" s="45">
        <v>6526010</v>
      </c>
      <c r="I42" s="45">
        <v>14159016</v>
      </c>
      <c r="J42" s="45">
        <v>8375110</v>
      </c>
      <c r="K42" s="45">
        <v>4686979</v>
      </c>
      <c r="L42" s="45">
        <v>4055479</v>
      </c>
      <c r="M42" s="45">
        <v>3245721</v>
      </c>
      <c r="N42" s="45">
        <v>2909673</v>
      </c>
      <c r="O42" s="45">
        <v>2642622</v>
      </c>
      <c r="P42" s="45">
        <v>2937327</v>
      </c>
      <c r="Q42" s="45">
        <v>2972679</v>
      </c>
      <c r="R42" s="45">
        <v>2568687</v>
      </c>
      <c r="S42" s="45">
        <v>3033496</v>
      </c>
      <c r="T42" s="45">
        <v>2543289</v>
      </c>
      <c r="U42" s="45">
        <v>4674978</v>
      </c>
    </row>
    <row r="43" spans="1:21" ht="12.75">
      <c r="A43" s="34" t="s">
        <v>30</v>
      </c>
      <c r="B43" s="35" t="s">
        <v>8</v>
      </c>
      <c r="C43" s="45">
        <v>114450.538461538</v>
      </c>
      <c r="D43" s="45">
        <v>245350.666666667</v>
      </c>
      <c r="E43" s="45">
        <v>2857108</v>
      </c>
      <c r="F43" s="45">
        <v>3673005</v>
      </c>
      <c r="G43" s="45">
        <v>3348809</v>
      </c>
      <c r="H43" s="45">
        <v>2902637</v>
      </c>
      <c r="I43" s="45">
        <v>206398</v>
      </c>
      <c r="J43" s="45">
        <v>4741874</v>
      </c>
      <c r="K43" s="45">
        <v>1496243</v>
      </c>
      <c r="L43" s="45">
        <v>28620</v>
      </c>
      <c r="M43" s="45">
        <v>339521</v>
      </c>
      <c r="N43" s="45">
        <v>356981</v>
      </c>
      <c r="O43" s="45">
        <v>415381</v>
      </c>
      <c r="P43" s="45">
        <v>872149</v>
      </c>
      <c r="Q43" s="45">
        <v>695538</v>
      </c>
      <c r="R43" s="45">
        <v>216113</v>
      </c>
      <c r="S43" s="45">
        <v>266671</v>
      </c>
      <c r="T43" s="45">
        <v>294507</v>
      </c>
      <c r="U43" s="45">
        <v>396923</v>
      </c>
    </row>
    <row r="44" spans="1:21" ht="12.75">
      <c r="A44" s="39" t="s">
        <v>31</v>
      </c>
      <c r="B44" s="35" t="s">
        <v>8</v>
      </c>
      <c r="C44" s="49">
        <f aca="true" t="shared" si="5" ref="C44:U44">SUM(C42:C43)</f>
        <v>6306614.846153848</v>
      </c>
      <c r="D44" s="49">
        <f t="shared" si="5"/>
        <v>5606014.749999997</v>
      </c>
      <c r="E44" s="49">
        <f t="shared" si="5"/>
        <v>8350924</v>
      </c>
      <c r="F44" s="49">
        <f t="shared" si="5"/>
        <v>12618249</v>
      </c>
      <c r="G44" s="49">
        <f t="shared" si="5"/>
        <v>13488978</v>
      </c>
      <c r="H44" s="49">
        <f t="shared" si="5"/>
        <v>9428647</v>
      </c>
      <c r="I44" s="49">
        <f t="shared" si="5"/>
        <v>14365414</v>
      </c>
      <c r="J44" s="49">
        <f t="shared" si="5"/>
        <v>13116984</v>
      </c>
      <c r="K44" s="49">
        <f t="shared" si="5"/>
        <v>6183222</v>
      </c>
      <c r="L44" s="49">
        <f t="shared" si="5"/>
        <v>4084099</v>
      </c>
      <c r="M44" s="49">
        <f t="shared" si="5"/>
        <v>3585242</v>
      </c>
      <c r="N44" s="49">
        <f t="shared" si="5"/>
        <v>3266654</v>
      </c>
      <c r="O44" s="49">
        <f t="shared" si="5"/>
        <v>3058003</v>
      </c>
      <c r="P44" s="49">
        <f t="shared" si="5"/>
        <v>3809476</v>
      </c>
      <c r="Q44" s="49">
        <f t="shared" si="5"/>
        <v>3668217</v>
      </c>
      <c r="R44" s="49">
        <f t="shared" si="5"/>
        <v>2784800</v>
      </c>
      <c r="S44" s="49">
        <f t="shared" si="5"/>
        <v>3300167</v>
      </c>
      <c r="T44" s="49">
        <f t="shared" si="5"/>
        <v>2837796</v>
      </c>
      <c r="U44" s="49">
        <f t="shared" si="5"/>
        <v>5071901</v>
      </c>
    </row>
    <row r="45" spans="1:21" ht="12.75">
      <c r="A45" s="34" t="s">
        <v>94</v>
      </c>
      <c r="B45" s="35" t="s">
        <v>8</v>
      </c>
      <c r="C45" s="45">
        <v>49819</v>
      </c>
      <c r="D45" s="45">
        <v>48936.6666666667</v>
      </c>
      <c r="E45" s="45">
        <v>55063</v>
      </c>
      <c r="F45" s="45">
        <v>89054</v>
      </c>
      <c r="G45" s="45">
        <v>63905</v>
      </c>
      <c r="H45" s="45">
        <v>43566</v>
      </c>
      <c r="I45" s="45">
        <v>53387</v>
      </c>
      <c r="J45" s="45">
        <v>19118</v>
      </c>
      <c r="K45" s="45">
        <v>33634</v>
      </c>
      <c r="L45" s="45">
        <v>23773</v>
      </c>
      <c r="M45" s="45">
        <v>20085</v>
      </c>
      <c r="N45" s="45">
        <v>13516</v>
      </c>
      <c r="O45" s="45">
        <v>7014</v>
      </c>
      <c r="P45" s="45">
        <v>9062</v>
      </c>
      <c r="Q45" s="45">
        <v>18831</v>
      </c>
      <c r="R45" s="45">
        <v>17564</v>
      </c>
      <c r="S45" s="45">
        <v>41456</v>
      </c>
      <c r="T45" s="45">
        <v>14507</v>
      </c>
      <c r="U45" s="45">
        <v>16511</v>
      </c>
    </row>
    <row r="46" spans="1:21" ht="12.75">
      <c r="A46" s="34" t="s">
        <v>95</v>
      </c>
      <c r="B46" s="35" t="s">
        <v>8</v>
      </c>
      <c r="C46" s="45">
        <v>5129682.07692308</v>
      </c>
      <c r="D46" s="45">
        <v>3775150.83333333</v>
      </c>
      <c r="E46" s="45">
        <v>3865900</v>
      </c>
      <c r="F46" s="45">
        <v>4767393</v>
      </c>
      <c r="G46" s="45">
        <v>4711348</v>
      </c>
      <c r="H46" s="45">
        <v>4518755</v>
      </c>
      <c r="I46" s="45">
        <v>6865703</v>
      </c>
      <c r="J46" s="45">
        <v>3133551</v>
      </c>
      <c r="K46" s="45">
        <v>2870673</v>
      </c>
      <c r="L46" s="45">
        <v>3477167</v>
      </c>
      <c r="M46" s="45">
        <v>3224521</v>
      </c>
      <c r="N46" s="45">
        <v>2976457</v>
      </c>
      <c r="O46" s="45">
        <v>2467271</v>
      </c>
      <c r="P46" s="45">
        <v>2825912</v>
      </c>
      <c r="Q46" s="45">
        <v>3894078</v>
      </c>
      <c r="R46" s="45">
        <v>2169947</v>
      </c>
      <c r="S46" s="45">
        <v>1900337</v>
      </c>
      <c r="T46" s="45">
        <v>1633869</v>
      </c>
      <c r="U46" s="45">
        <v>2018722</v>
      </c>
    </row>
    <row r="47" spans="1:21" ht="14.25">
      <c r="A47" s="34" t="s">
        <v>96</v>
      </c>
      <c r="B47" s="35" t="s">
        <v>8</v>
      </c>
      <c r="C47" s="45">
        <v>18162.0769230769</v>
      </c>
      <c r="D47" s="45">
        <v>33734.5833333333</v>
      </c>
      <c r="E47" s="45">
        <v>50025</v>
      </c>
      <c r="F47" s="45">
        <v>109482</v>
      </c>
      <c r="G47" s="45">
        <v>28691</v>
      </c>
      <c r="H47" s="45">
        <v>20146</v>
      </c>
      <c r="I47" s="45">
        <v>55500</v>
      </c>
      <c r="J47" s="45">
        <v>39494</v>
      </c>
      <c r="K47" s="45">
        <v>21951</v>
      </c>
      <c r="L47" s="45">
        <v>60770</v>
      </c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2.75">
      <c r="A48" s="34" t="s">
        <v>32</v>
      </c>
      <c r="B48" s="35" t="s">
        <v>8</v>
      </c>
      <c r="C48" s="45">
        <v>3360183.53846154</v>
      </c>
      <c r="D48" s="45">
        <v>22063888.75</v>
      </c>
      <c r="E48" s="45">
        <v>1069116</v>
      </c>
      <c r="F48" s="45">
        <v>1551017</v>
      </c>
      <c r="G48" s="45">
        <v>2047374</v>
      </c>
      <c r="H48" s="45">
        <v>1371561</v>
      </c>
      <c r="I48" s="45">
        <v>1332618</v>
      </c>
      <c r="J48" s="45">
        <v>1085938</v>
      </c>
      <c r="K48" s="45">
        <v>951135</v>
      </c>
      <c r="L48" s="45">
        <v>1214929</v>
      </c>
      <c r="M48" s="45">
        <v>1332484</v>
      </c>
      <c r="N48" s="45">
        <v>2183211</v>
      </c>
      <c r="O48" s="45">
        <v>1622181</v>
      </c>
      <c r="P48" s="45">
        <v>1597497</v>
      </c>
      <c r="Q48" s="45">
        <v>1436517</v>
      </c>
      <c r="R48" s="45">
        <v>1319753</v>
      </c>
      <c r="S48" s="45">
        <v>996572</v>
      </c>
      <c r="T48" s="45">
        <v>1039731</v>
      </c>
      <c r="U48" s="45">
        <v>1341756</v>
      </c>
    </row>
    <row r="49" spans="1:21" ht="12.75">
      <c r="A49" s="34" t="s">
        <v>33</v>
      </c>
      <c r="B49" s="35" t="s">
        <v>8</v>
      </c>
      <c r="C49" s="45">
        <v>2228606.15384615</v>
      </c>
      <c r="D49" s="45">
        <v>2058781.83333333</v>
      </c>
      <c r="E49" s="45">
        <v>1626156</v>
      </c>
      <c r="F49" s="45">
        <v>676933</v>
      </c>
      <c r="G49" s="45">
        <v>451783</v>
      </c>
      <c r="H49" s="45">
        <v>146328</v>
      </c>
      <c r="I49" s="45">
        <v>1291544</v>
      </c>
      <c r="J49" s="45">
        <v>1141936</v>
      </c>
      <c r="K49" s="45">
        <v>1688570</v>
      </c>
      <c r="L49" s="45">
        <v>667246</v>
      </c>
      <c r="M49" s="45">
        <v>1155990</v>
      </c>
      <c r="N49" s="45">
        <v>850677</v>
      </c>
      <c r="O49" s="45">
        <v>531164</v>
      </c>
      <c r="P49" s="45">
        <v>799761</v>
      </c>
      <c r="Q49" s="45">
        <v>580293</v>
      </c>
      <c r="R49" s="45">
        <v>673609</v>
      </c>
      <c r="S49" s="45">
        <v>1177986</v>
      </c>
      <c r="T49" s="45">
        <v>312757</v>
      </c>
      <c r="U49" s="45">
        <v>586055</v>
      </c>
    </row>
    <row r="50" spans="1:21" ht="12.75">
      <c r="A50" s="39" t="s">
        <v>34</v>
      </c>
      <c r="B50" s="35" t="s">
        <v>8</v>
      </c>
      <c r="C50" s="52">
        <f aca="true" t="shared" si="6" ref="C50:U50">SUM(C45:C49)</f>
        <v>10786452.846153846</v>
      </c>
      <c r="D50" s="52">
        <f t="shared" si="6"/>
        <v>27980492.666666657</v>
      </c>
      <c r="E50" s="52">
        <f t="shared" si="6"/>
        <v>6666260</v>
      </c>
      <c r="F50" s="52">
        <f t="shared" si="6"/>
        <v>7193879</v>
      </c>
      <c r="G50" s="52">
        <f t="shared" si="6"/>
        <v>7303101</v>
      </c>
      <c r="H50" s="52">
        <f t="shared" si="6"/>
        <v>6100356</v>
      </c>
      <c r="I50" s="52">
        <f t="shared" si="6"/>
        <v>9598752</v>
      </c>
      <c r="J50" s="52">
        <f t="shared" si="6"/>
        <v>5420037</v>
      </c>
      <c r="K50" s="52">
        <f t="shared" si="6"/>
        <v>5565963</v>
      </c>
      <c r="L50" s="52">
        <f t="shared" si="6"/>
        <v>5443885</v>
      </c>
      <c r="M50" s="52">
        <f t="shared" si="6"/>
        <v>5733080</v>
      </c>
      <c r="N50" s="52">
        <f t="shared" si="6"/>
        <v>6023861</v>
      </c>
      <c r="O50" s="52">
        <f t="shared" si="6"/>
        <v>4627630</v>
      </c>
      <c r="P50" s="52">
        <f t="shared" si="6"/>
        <v>5232232</v>
      </c>
      <c r="Q50" s="52">
        <f t="shared" si="6"/>
        <v>5929719</v>
      </c>
      <c r="R50" s="52">
        <f t="shared" si="6"/>
        <v>4180873</v>
      </c>
      <c r="S50" s="52">
        <f t="shared" si="6"/>
        <v>4116351</v>
      </c>
      <c r="T50" s="52">
        <f t="shared" si="6"/>
        <v>3000864</v>
      </c>
      <c r="U50" s="52">
        <f t="shared" si="6"/>
        <v>3963044</v>
      </c>
    </row>
    <row r="51" spans="1:21" ht="12.75">
      <c r="A51" s="39" t="s">
        <v>35</v>
      </c>
      <c r="B51" s="35" t="s">
        <v>8</v>
      </c>
      <c r="C51" s="49">
        <f aca="true" t="shared" si="7" ref="C51:U51">C44+C50</f>
        <v>17093067.692307696</v>
      </c>
      <c r="D51" s="49">
        <f t="shared" si="7"/>
        <v>33586507.41666666</v>
      </c>
      <c r="E51" s="49">
        <f t="shared" si="7"/>
        <v>15017184</v>
      </c>
      <c r="F51" s="49">
        <f t="shared" si="7"/>
        <v>19812128</v>
      </c>
      <c r="G51" s="49">
        <f t="shared" si="7"/>
        <v>20792079</v>
      </c>
      <c r="H51" s="49">
        <f t="shared" si="7"/>
        <v>15529003</v>
      </c>
      <c r="I51" s="49">
        <f t="shared" si="7"/>
        <v>23964166</v>
      </c>
      <c r="J51" s="49">
        <f t="shared" si="7"/>
        <v>18537021</v>
      </c>
      <c r="K51" s="49">
        <f t="shared" si="7"/>
        <v>11749185</v>
      </c>
      <c r="L51" s="49">
        <f t="shared" si="7"/>
        <v>9527984</v>
      </c>
      <c r="M51" s="49">
        <f t="shared" si="7"/>
        <v>9318322</v>
      </c>
      <c r="N51" s="49">
        <f t="shared" si="7"/>
        <v>9290515</v>
      </c>
      <c r="O51" s="49">
        <f t="shared" si="7"/>
        <v>7685633</v>
      </c>
      <c r="P51" s="49">
        <f t="shared" si="7"/>
        <v>9041708</v>
      </c>
      <c r="Q51" s="49">
        <f t="shared" si="7"/>
        <v>9597936</v>
      </c>
      <c r="R51" s="49">
        <f t="shared" si="7"/>
        <v>6965673</v>
      </c>
      <c r="S51" s="49">
        <f t="shared" si="7"/>
        <v>7416518</v>
      </c>
      <c r="T51" s="49">
        <f t="shared" si="7"/>
        <v>5838660</v>
      </c>
      <c r="U51" s="49">
        <f t="shared" si="7"/>
        <v>9034945</v>
      </c>
    </row>
    <row r="52" spans="1:21" ht="12.75">
      <c r="A52" s="39"/>
      <c r="B52" s="35"/>
      <c r="C52" s="49"/>
      <c r="D52" s="49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12.75">
      <c r="A53" s="39" t="s">
        <v>97</v>
      </c>
      <c r="B53" s="35" t="s">
        <v>8</v>
      </c>
      <c r="C53" s="49">
        <f aca="true" t="shared" si="8" ref="C53:U53">C51-C60</f>
        <v>5583426.692307692</v>
      </c>
      <c r="D53" s="49">
        <f t="shared" si="8"/>
        <v>5116892.749999978</v>
      </c>
      <c r="E53" s="49">
        <f t="shared" si="8"/>
        <v>6971858</v>
      </c>
      <c r="F53" s="49">
        <f t="shared" si="8"/>
        <v>8068998</v>
      </c>
      <c r="G53" s="49">
        <f t="shared" si="8"/>
        <v>9689306</v>
      </c>
      <c r="H53" s="49">
        <f t="shared" si="8"/>
        <v>6775755</v>
      </c>
      <c r="I53" s="49">
        <f t="shared" si="8"/>
        <v>15061420</v>
      </c>
      <c r="J53" s="49">
        <f t="shared" si="8"/>
        <v>7591048</v>
      </c>
      <c r="K53" s="49">
        <f t="shared" si="8"/>
        <v>4468486</v>
      </c>
      <c r="L53" s="49">
        <f t="shared" si="8"/>
        <v>3538593</v>
      </c>
      <c r="M53" s="49">
        <f t="shared" si="8"/>
        <v>2820004</v>
      </c>
      <c r="N53" s="49">
        <f t="shared" si="8"/>
        <v>3136847</v>
      </c>
      <c r="O53" s="49">
        <f t="shared" si="8"/>
        <v>2515470</v>
      </c>
      <c r="P53" s="49">
        <f t="shared" si="8"/>
        <v>2682862</v>
      </c>
      <c r="Q53" s="49">
        <f t="shared" si="8"/>
        <v>4385786</v>
      </c>
      <c r="R53" s="49">
        <f t="shared" si="8"/>
        <v>2211167</v>
      </c>
      <c r="S53" s="49">
        <f t="shared" si="8"/>
        <v>2174164</v>
      </c>
      <c r="T53" s="49">
        <f t="shared" si="8"/>
        <v>-1794954</v>
      </c>
      <c r="U53" s="49">
        <f t="shared" si="8"/>
        <v>1212364</v>
      </c>
    </row>
    <row r="54" spans="1:21" ht="14.25">
      <c r="A54" s="34" t="s">
        <v>36</v>
      </c>
      <c r="B54" s="35" t="s">
        <v>8</v>
      </c>
      <c r="C54" s="45">
        <v>1517061.07692308</v>
      </c>
      <c r="D54" s="45">
        <v>1416274.91666667</v>
      </c>
      <c r="E54" s="45">
        <v>979397</v>
      </c>
      <c r="F54" s="45">
        <v>1322109</v>
      </c>
      <c r="G54" s="45">
        <v>1226589</v>
      </c>
      <c r="H54" s="45">
        <v>685722</v>
      </c>
      <c r="I54" s="45">
        <v>1690677</v>
      </c>
      <c r="J54" s="45">
        <v>1257147</v>
      </c>
      <c r="K54" s="45">
        <v>820499</v>
      </c>
      <c r="L54" s="45">
        <v>674650</v>
      </c>
      <c r="M54" s="45">
        <v>823517</v>
      </c>
      <c r="N54" s="45">
        <v>437905</v>
      </c>
      <c r="O54" s="45">
        <v>424102</v>
      </c>
      <c r="P54" s="45">
        <v>350447</v>
      </c>
      <c r="Q54" s="45">
        <v>481138</v>
      </c>
      <c r="R54" s="45">
        <v>182716</v>
      </c>
      <c r="S54" s="45">
        <v>173944</v>
      </c>
      <c r="T54" s="45">
        <v>1601126</v>
      </c>
      <c r="U54" s="45">
        <v>1619134</v>
      </c>
    </row>
    <row r="55" spans="1:21" ht="12.75">
      <c r="A55" s="34" t="s">
        <v>37</v>
      </c>
      <c r="B55" s="35" t="s">
        <v>8</v>
      </c>
      <c r="C55" s="45">
        <v>3408925.61538462</v>
      </c>
      <c r="D55" s="45">
        <v>3827470.16666667</v>
      </c>
      <c r="E55" s="45">
        <v>2644527</v>
      </c>
      <c r="F55" s="45">
        <v>2118328</v>
      </c>
      <c r="G55" s="45">
        <v>2382726</v>
      </c>
      <c r="H55" s="45">
        <v>2431613</v>
      </c>
      <c r="I55" s="45">
        <v>1255856</v>
      </c>
      <c r="J55" s="45">
        <v>1495537</v>
      </c>
      <c r="K55" s="45">
        <v>2021207</v>
      </c>
      <c r="L55" s="45">
        <v>1599772</v>
      </c>
      <c r="M55" s="45">
        <v>1832834</v>
      </c>
      <c r="N55" s="45">
        <v>2459462</v>
      </c>
      <c r="O55" s="45">
        <v>2197503</v>
      </c>
      <c r="P55" s="45">
        <v>3140226</v>
      </c>
      <c r="Q55" s="45">
        <v>2536312</v>
      </c>
      <c r="R55" s="45">
        <v>2334488</v>
      </c>
      <c r="S55" s="45">
        <v>3314868</v>
      </c>
      <c r="T55" s="45">
        <v>3476670</v>
      </c>
      <c r="U55" s="45">
        <v>3359695</v>
      </c>
    </row>
    <row r="56" spans="1:21" ht="12.75">
      <c r="A56" s="34" t="s">
        <v>38</v>
      </c>
      <c r="B56" s="35" t="s">
        <v>8</v>
      </c>
      <c r="C56" s="45">
        <v>571106.692307692</v>
      </c>
      <c r="D56" s="45">
        <v>1021358.66666667</v>
      </c>
      <c r="E56" s="45">
        <v>431016</v>
      </c>
      <c r="F56" s="45">
        <v>5296175</v>
      </c>
      <c r="G56" s="45">
        <v>4896422</v>
      </c>
      <c r="H56" s="45">
        <v>4087317</v>
      </c>
      <c r="I56" s="45">
        <v>3305363</v>
      </c>
      <c r="J56" s="45">
        <v>3984901</v>
      </c>
      <c r="K56" s="45">
        <v>2138468</v>
      </c>
      <c r="L56" s="45">
        <v>2289294</v>
      </c>
      <c r="M56" s="45">
        <v>2019651</v>
      </c>
      <c r="N56" s="45">
        <v>1512547</v>
      </c>
      <c r="O56" s="45">
        <v>871891</v>
      </c>
      <c r="P56" s="45">
        <v>1277267</v>
      </c>
      <c r="Q56" s="45">
        <v>975306</v>
      </c>
      <c r="R56" s="45">
        <v>1212624</v>
      </c>
      <c r="S56" s="45">
        <v>952825</v>
      </c>
      <c r="T56" s="45">
        <v>1967392</v>
      </c>
      <c r="U56" s="45">
        <v>2186131</v>
      </c>
    </row>
    <row r="57" spans="1:21" ht="12.75">
      <c r="A57" s="34" t="s">
        <v>39</v>
      </c>
      <c r="B57" s="35" t="s">
        <v>8</v>
      </c>
      <c r="C57" s="45">
        <v>1561530.15384615</v>
      </c>
      <c r="D57" s="45">
        <v>1111448.91666667</v>
      </c>
      <c r="E57" s="45">
        <v>887466</v>
      </c>
      <c r="F57" s="45">
        <v>939508</v>
      </c>
      <c r="G57" s="45">
        <v>819209</v>
      </c>
      <c r="H57" s="45">
        <v>786218</v>
      </c>
      <c r="I57" s="45">
        <v>1605035</v>
      </c>
      <c r="J57" s="45">
        <v>870025</v>
      </c>
      <c r="K57" s="45">
        <v>876180</v>
      </c>
      <c r="L57" s="45">
        <v>528790</v>
      </c>
      <c r="M57" s="45">
        <v>537516</v>
      </c>
      <c r="N57" s="45">
        <v>355987</v>
      </c>
      <c r="O57" s="45">
        <v>354314</v>
      </c>
      <c r="P57" s="45">
        <v>475615</v>
      </c>
      <c r="Q57" s="45">
        <v>354031</v>
      </c>
      <c r="R57" s="45">
        <v>240150</v>
      </c>
      <c r="S57" s="45">
        <v>180341</v>
      </c>
      <c r="T57" s="45">
        <v>169164</v>
      </c>
      <c r="U57" s="45">
        <v>185867</v>
      </c>
    </row>
    <row r="58" spans="1:21" ht="12.75">
      <c r="A58" s="34" t="s">
        <v>40</v>
      </c>
      <c r="B58" s="35" t="s">
        <v>8</v>
      </c>
      <c r="C58" s="45">
        <v>4451017.46153846</v>
      </c>
      <c r="D58" s="45">
        <v>21093062</v>
      </c>
      <c r="E58" s="45">
        <v>3102920</v>
      </c>
      <c r="F58" s="45">
        <v>2067010</v>
      </c>
      <c r="G58" s="45">
        <v>1777827</v>
      </c>
      <c r="H58" s="45">
        <v>762378</v>
      </c>
      <c r="I58" s="45">
        <v>1045815</v>
      </c>
      <c r="J58" s="45">
        <v>3338363</v>
      </c>
      <c r="K58" s="45">
        <v>1424345</v>
      </c>
      <c r="L58" s="45">
        <v>896885</v>
      </c>
      <c r="M58" s="45">
        <v>1284800</v>
      </c>
      <c r="N58" s="45">
        <v>1387767</v>
      </c>
      <c r="O58" s="45">
        <v>1322353</v>
      </c>
      <c r="P58" s="45">
        <v>1115291</v>
      </c>
      <c r="Q58" s="45">
        <v>865363</v>
      </c>
      <c r="R58" s="45">
        <v>784528</v>
      </c>
      <c r="S58" s="45">
        <v>620376</v>
      </c>
      <c r="T58" s="45">
        <v>419262</v>
      </c>
      <c r="U58" s="45">
        <v>471754</v>
      </c>
    </row>
    <row r="59" spans="1:21" ht="12.75">
      <c r="A59" s="34" t="s">
        <v>41</v>
      </c>
      <c r="B59" s="35" t="s">
        <v>8</v>
      </c>
      <c r="C59" s="45">
        <f aca="true" t="shared" si="9" ref="C59:U59">SUM(C56:C58)</f>
        <v>6583654.307692302</v>
      </c>
      <c r="D59" s="45">
        <f t="shared" si="9"/>
        <v>23225869.58333334</v>
      </c>
      <c r="E59" s="45">
        <f t="shared" si="9"/>
        <v>4421402</v>
      </c>
      <c r="F59" s="45">
        <f t="shared" si="9"/>
        <v>8302693</v>
      </c>
      <c r="G59" s="45">
        <f t="shared" si="9"/>
        <v>7493458</v>
      </c>
      <c r="H59" s="45">
        <f t="shared" si="9"/>
        <v>5635913</v>
      </c>
      <c r="I59" s="45">
        <f t="shared" si="9"/>
        <v>5956213</v>
      </c>
      <c r="J59" s="45">
        <f t="shared" si="9"/>
        <v>8193289</v>
      </c>
      <c r="K59" s="45">
        <f t="shared" si="9"/>
        <v>4438993</v>
      </c>
      <c r="L59" s="45">
        <f t="shared" si="9"/>
        <v>3714969</v>
      </c>
      <c r="M59" s="45">
        <f t="shared" si="9"/>
        <v>3841967</v>
      </c>
      <c r="N59" s="45">
        <f t="shared" si="9"/>
        <v>3256301</v>
      </c>
      <c r="O59" s="45">
        <f t="shared" si="9"/>
        <v>2548558</v>
      </c>
      <c r="P59" s="45">
        <f t="shared" si="9"/>
        <v>2868173</v>
      </c>
      <c r="Q59" s="45">
        <f t="shared" si="9"/>
        <v>2194700</v>
      </c>
      <c r="R59" s="45">
        <f t="shared" si="9"/>
        <v>2237302</v>
      </c>
      <c r="S59" s="45">
        <f t="shared" si="9"/>
        <v>1753542</v>
      </c>
      <c r="T59" s="45">
        <f t="shared" si="9"/>
        <v>2555818</v>
      </c>
      <c r="U59" s="45">
        <f t="shared" si="9"/>
        <v>2843752</v>
      </c>
    </row>
    <row r="60" spans="1:21" ht="12.75">
      <c r="A60" s="51" t="s">
        <v>42</v>
      </c>
      <c r="B60" s="35" t="s">
        <v>8</v>
      </c>
      <c r="C60" s="52">
        <f aca="true" t="shared" si="10" ref="C60:U60">C54+C55+C59</f>
        <v>11509641.000000004</v>
      </c>
      <c r="D60" s="52">
        <f t="shared" si="10"/>
        <v>28469614.66666668</v>
      </c>
      <c r="E60" s="52">
        <f t="shared" si="10"/>
        <v>8045326</v>
      </c>
      <c r="F60" s="52">
        <f t="shared" si="10"/>
        <v>11743130</v>
      </c>
      <c r="G60" s="52">
        <f t="shared" si="10"/>
        <v>11102773</v>
      </c>
      <c r="H60" s="52">
        <f t="shared" si="10"/>
        <v>8753248</v>
      </c>
      <c r="I60" s="52">
        <f t="shared" si="10"/>
        <v>8902746</v>
      </c>
      <c r="J60" s="52">
        <f t="shared" si="10"/>
        <v>10945973</v>
      </c>
      <c r="K60" s="52">
        <f t="shared" si="10"/>
        <v>7280699</v>
      </c>
      <c r="L60" s="52">
        <f t="shared" si="10"/>
        <v>5989391</v>
      </c>
      <c r="M60" s="52">
        <f t="shared" si="10"/>
        <v>6498318</v>
      </c>
      <c r="N60" s="52">
        <f t="shared" si="10"/>
        <v>6153668</v>
      </c>
      <c r="O60" s="52">
        <f t="shared" si="10"/>
        <v>5170163</v>
      </c>
      <c r="P60" s="52">
        <f t="shared" si="10"/>
        <v>6358846</v>
      </c>
      <c r="Q60" s="52">
        <f t="shared" si="10"/>
        <v>5212150</v>
      </c>
      <c r="R60" s="52">
        <f t="shared" si="10"/>
        <v>4754506</v>
      </c>
      <c r="S60" s="52">
        <f t="shared" si="10"/>
        <v>5242354</v>
      </c>
      <c r="T60" s="52">
        <f t="shared" si="10"/>
        <v>7633614</v>
      </c>
      <c r="U60" s="52">
        <f t="shared" si="10"/>
        <v>7822581</v>
      </c>
    </row>
    <row r="61" spans="1:21" ht="12.75">
      <c r="A61" s="40" t="s">
        <v>43</v>
      </c>
      <c r="B61" s="37" t="s">
        <v>8</v>
      </c>
      <c r="C61" s="49">
        <f aca="true" t="shared" si="11" ref="C61:U61">C60+C53</f>
        <v>17093067.692307696</v>
      </c>
      <c r="D61" s="49">
        <f t="shared" si="11"/>
        <v>33586507.41666666</v>
      </c>
      <c r="E61" s="49">
        <f t="shared" si="11"/>
        <v>15017184</v>
      </c>
      <c r="F61" s="49">
        <f t="shared" si="11"/>
        <v>19812128</v>
      </c>
      <c r="G61" s="49">
        <f t="shared" si="11"/>
        <v>20792079</v>
      </c>
      <c r="H61" s="49">
        <f t="shared" si="11"/>
        <v>15529003</v>
      </c>
      <c r="I61" s="49">
        <f t="shared" si="11"/>
        <v>23964166</v>
      </c>
      <c r="J61" s="49">
        <f t="shared" si="11"/>
        <v>18537021</v>
      </c>
      <c r="K61" s="49">
        <f t="shared" si="11"/>
        <v>11749185</v>
      </c>
      <c r="L61" s="49">
        <f t="shared" si="11"/>
        <v>9527984</v>
      </c>
      <c r="M61" s="49">
        <f t="shared" si="11"/>
        <v>9318322</v>
      </c>
      <c r="N61" s="49">
        <f t="shared" si="11"/>
        <v>9290515</v>
      </c>
      <c r="O61" s="49">
        <f t="shared" si="11"/>
        <v>7685633</v>
      </c>
      <c r="P61" s="49">
        <f t="shared" si="11"/>
        <v>9041708</v>
      </c>
      <c r="Q61" s="49">
        <f t="shared" si="11"/>
        <v>9597936</v>
      </c>
      <c r="R61" s="49">
        <f t="shared" si="11"/>
        <v>6965673</v>
      </c>
      <c r="S61" s="49">
        <f t="shared" si="11"/>
        <v>7416518</v>
      </c>
      <c r="T61" s="49">
        <f t="shared" si="11"/>
        <v>5838660</v>
      </c>
      <c r="U61" s="49">
        <f t="shared" si="11"/>
        <v>9034945</v>
      </c>
    </row>
    <row r="62" spans="1:12" ht="12.75">
      <c r="A62" s="17" t="s">
        <v>44</v>
      </c>
      <c r="B62" s="8"/>
      <c r="L62" s="10"/>
    </row>
    <row r="63" spans="1:12" ht="12.75">
      <c r="A63" s="17" t="s">
        <v>45</v>
      </c>
      <c r="B63" s="8"/>
      <c r="L63" s="10"/>
    </row>
    <row r="64" spans="1:12" ht="12.75">
      <c r="A64" s="12"/>
      <c r="B64" s="8"/>
      <c r="L64" s="10"/>
    </row>
    <row r="65" spans="1:12" ht="15">
      <c r="A65" s="7" t="s">
        <v>98</v>
      </c>
      <c r="B65" s="13"/>
      <c r="L65" s="10"/>
    </row>
    <row r="66" spans="1:12" ht="14.25">
      <c r="A66" s="14" t="s">
        <v>6</v>
      </c>
      <c r="B66" s="13"/>
      <c r="L66" s="10"/>
    </row>
    <row r="67" spans="1:21" ht="12.75">
      <c r="A67" s="32"/>
      <c r="B67" s="38"/>
      <c r="C67" s="41">
        <v>2008</v>
      </c>
      <c r="D67" s="41">
        <v>2007</v>
      </c>
      <c r="E67" s="41">
        <v>2006</v>
      </c>
      <c r="F67" s="41">
        <v>2005</v>
      </c>
      <c r="G67" s="41">
        <v>2004</v>
      </c>
      <c r="H67" s="41">
        <v>2003</v>
      </c>
      <c r="I67" s="41">
        <v>2002</v>
      </c>
      <c r="J67" s="41">
        <v>2001</v>
      </c>
      <c r="K67" s="41">
        <v>2000</v>
      </c>
      <c r="L67" s="41">
        <v>1999</v>
      </c>
      <c r="M67" s="41">
        <v>1998</v>
      </c>
      <c r="N67" s="41">
        <v>1997</v>
      </c>
      <c r="O67" s="41">
        <v>1996</v>
      </c>
      <c r="P67" s="41">
        <v>1995</v>
      </c>
      <c r="Q67" s="41">
        <v>1994</v>
      </c>
      <c r="R67" s="41">
        <v>1993</v>
      </c>
      <c r="S67" s="41">
        <v>1992</v>
      </c>
      <c r="T67" s="41">
        <v>1991</v>
      </c>
      <c r="U67" s="41">
        <v>1990</v>
      </c>
    </row>
    <row r="68" spans="1:21" ht="12.75">
      <c r="A68" s="34" t="s">
        <v>46</v>
      </c>
      <c r="B68" s="35" t="s">
        <v>4</v>
      </c>
      <c r="C68" s="45">
        <v>1113428.61538462</v>
      </c>
      <c r="D68" s="45">
        <v>1006518.92307692</v>
      </c>
      <c r="E68" s="45">
        <v>1766933</v>
      </c>
      <c r="F68" s="45">
        <v>1536455</v>
      </c>
      <c r="G68" s="45">
        <v>1298083</v>
      </c>
      <c r="H68" s="45">
        <v>834333</v>
      </c>
      <c r="I68" s="45">
        <v>1315091</v>
      </c>
      <c r="J68" s="45">
        <v>850494</v>
      </c>
      <c r="K68" s="45">
        <v>723929</v>
      </c>
      <c r="L68" s="45">
        <v>639867</v>
      </c>
      <c r="M68" s="45">
        <v>562214</v>
      </c>
      <c r="N68" s="45">
        <v>553375</v>
      </c>
      <c r="O68" s="45">
        <v>383215</v>
      </c>
      <c r="P68" s="45">
        <v>463979</v>
      </c>
      <c r="Q68" s="45">
        <v>416594</v>
      </c>
      <c r="R68" s="45">
        <v>326490</v>
      </c>
      <c r="S68" s="45">
        <v>303750</v>
      </c>
      <c r="T68" s="45">
        <v>266700</v>
      </c>
      <c r="U68" s="45">
        <v>303749</v>
      </c>
    </row>
    <row r="69" spans="1:21" ht="14.25">
      <c r="A69" s="34" t="s">
        <v>47</v>
      </c>
      <c r="B69" s="35" t="s">
        <v>4</v>
      </c>
      <c r="C69" s="45">
        <v>280692.307692308</v>
      </c>
      <c r="D69" s="45">
        <v>195230.769230769</v>
      </c>
      <c r="E69" s="45">
        <v>595933</v>
      </c>
      <c r="F69" s="45">
        <v>526182</v>
      </c>
      <c r="G69" s="45">
        <v>547667</v>
      </c>
      <c r="H69" s="45">
        <v>88417</v>
      </c>
      <c r="I69" s="45">
        <v>278273</v>
      </c>
      <c r="J69" s="45">
        <v>350950</v>
      </c>
      <c r="K69" s="45">
        <v>165429</v>
      </c>
      <c r="L69" s="45">
        <v>119000</v>
      </c>
      <c r="M69" s="45">
        <v>150643</v>
      </c>
      <c r="N69" s="45">
        <v>51875</v>
      </c>
      <c r="O69" s="45">
        <v>66364</v>
      </c>
      <c r="P69" s="45">
        <v>91579</v>
      </c>
      <c r="Q69" s="45">
        <v>95000</v>
      </c>
      <c r="R69" s="45">
        <v>23667</v>
      </c>
      <c r="S69" s="45">
        <v>43643</v>
      </c>
      <c r="T69" s="45">
        <v>25067</v>
      </c>
      <c r="U69" s="45">
        <v>49128</v>
      </c>
    </row>
    <row r="70" spans="1:21" ht="14.25">
      <c r="A70" s="34" t="s">
        <v>48</v>
      </c>
      <c r="B70" s="35" t="s">
        <v>4</v>
      </c>
      <c r="C70" s="45">
        <v>5230769.23076923</v>
      </c>
      <c r="D70" s="45">
        <v>6710923.07692308</v>
      </c>
      <c r="E70" s="45">
        <v>166667</v>
      </c>
      <c r="F70" s="45">
        <v>0</v>
      </c>
      <c r="G70" s="45">
        <v>0</v>
      </c>
      <c r="H70" s="45">
        <v>0</v>
      </c>
      <c r="I70" s="45">
        <v>0</v>
      </c>
      <c r="J70" s="45">
        <v>218750</v>
      </c>
      <c r="K70" s="45">
        <v>321429</v>
      </c>
      <c r="L70" s="45">
        <v>0</v>
      </c>
      <c r="M70" s="45">
        <v>678571</v>
      </c>
      <c r="N70" s="45">
        <v>0</v>
      </c>
      <c r="O70" s="45">
        <v>518182</v>
      </c>
      <c r="P70" s="45">
        <v>447368</v>
      </c>
      <c r="Q70" s="45">
        <v>777778</v>
      </c>
      <c r="R70" s="45"/>
      <c r="S70" s="45"/>
      <c r="T70" s="45"/>
      <c r="U70" s="45"/>
    </row>
    <row r="71" spans="1:21" ht="12.75">
      <c r="A71" s="34" t="s">
        <v>109</v>
      </c>
      <c r="B71" s="35" t="s">
        <v>4</v>
      </c>
      <c r="C71" s="45">
        <v>976923.076923077</v>
      </c>
      <c r="D71" s="45">
        <v>953846.153846154</v>
      </c>
      <c r="E71" s="45">
        <v>1650667</v>
      </c>
      <c r="F71" s="45">
        <v>1345455</v>
      </c>
      <c r="G71" s="45">
        <v>1275000</v>
      </c>
      <c r="H71" s="45">
        <v>781667</v>
      </c>
      <c r="I71" s="45">
        <v>1107273</v>
      </c>
      <c r="J71" s="45">
        <v>730000</v>
      </c>
      <c r="K71" s="45">
        <v>628571</v>
      </c>
      <c r="L71" s="45">
        <v>653333</v>
      </c>
      <c r="M71" s="45">
        <v>625000</v>
      </c>
      <c r="N71" s="45">
        <v>628125</v>
      </c>
      <c r="O71" s="45">
        <v>511364</v>
      </c>
      <c r="P71" s="45">
        <v>542105</v>
      </c>
      <c r="Q71" s="45">
        <v>472222</v>
      </c>
      <c r="R71" s="45">
        <v>423333</v>
      </c>
      <c r="S71" s="45">
        <v>417857</v>
      </c>
      <c r="T71" s="45">
        <v>440000</v>
      </c>
      <c r="U71" s="45">
        <v>405556</v>
      </c>
    </row>
    <row r="72" spans="1:21" ht="12.75">
      <c r="A72" s="34" t="s">
        <v>49</v>
      </c>
      <c r="B72" s="35" t="s">
        <v>5</v>
      </c>
      <c r="C72" s="54">
        <f aca="true" t="shared" si="12" ref="C72:U72">(C68/C71)*100</f>
        <v>113.9730078740162</v>
      </c>
      <c r="D72" s="54">
        <f t="shared" si="12"/>
        <v>105.52214516129</v>
      </c>
      <c r="E72" s="54">
        <f t="shared" si="12"/>
        <v>107.0435769298108</v>
      </c>
      <c r="F72" s="54">
        <f t="shared" si="12"/>
        <v>114.19594115001988</v>
      </c>
      <c r="G72" s="54">
        <f t="shared" si="12"/>
        <v>101.81043137254902</v>
      </c>
      <c r="H72" s="54">
        <f t="shared" si="12"/>
        <v>106.73765171102272</v>
      </c>
      <c r="I72" s="54">
        <f t="shared" si="12"/>
        <v>118.7684518632713</v>
      </c>
      <c r="J72" s="54">
        <f t="shared" si="12"/>
        <v>116.50602739726028</v>
      </c>
      <c r="K72" s="54">
        <f t="shared" si="12"/>
        <v>115.17060125268269</v>
      </c>
      <c r="L72" s="54">
        <f t="shared" si="12"/>
        <v>97.93887649942678</v>
      </c>
      <c r="M72" s="54">
        <f t="shared" si="12"/>
        <v>89.95424</v>
      </c>
      <c r="N72" s="54">
        <f t="shared" si="12"/>
        <v>88.09950248756219</v>
      </c>
      <c r="O72" s="54">
        <f t="shared" si="12"/>
        <v>74.93976893171987</v>
      </c>
      <c r="P72" s="54">
        <f t="shared" si="12"/>
        <v>85.58840077106834</v>
      </c>
      <c r="Q72" s="54">
        <f t="shared" si="12"/>
        <v>88.2199473976223</v>
      </c>
      <c r="R72" s="54">
        <f t="shared" si="12"/>
        <v>77.12368277455337</v>
      </c>
      <c r="S72" s="54">
        <f t="shared" si="12"/>
        <v>72.6923325443872</v>
      </c>
      <c r="T72" s="54">
        <f t="shared" si="12"/>
        <v>60.61363636363636</v>
      </c>
      <c r="U72" s="54">
        <f t="shared" si="12"/>
        <v>74.89693161980097</v>
      </c>
    </row>
    <row r="73" spans="1:21" ht="12.75">
      <c r="A73" s="34" t="s">
        <v>50</v>
      </c>
      <c r="B73" s="35"/>
      <c r="C73" s="55">
        <v>4.34</v>
      </c>
      <c r="D73" s="55">
        <v>4.02692307692308</v>
      </c>
      <c r="E73" s="54">
        <v>6.16</v>
      </c>
      <c r="F73" s="54">
        <v>4.63</v>
      </c>
      <c r="G73" s="54">
        <v>4.469</v>
      </c>
      <c r="H73" s="54">
        <v>3.8</v>
      </c>
      <c r="I73" s="54">
        <v>4.92</v>
      </c>
      <c r="J73" s="54">
        <v>3.8</v>
      </c>
      <c r="K73" s="54">
        <v>3.5</v>
      </c>
      <c r="L73" s="54">
        <v>3.3</v>
      </c>
      <c r="M73" s="54">
        <v>3.4</v>
      </c>
      <c r="N73" s="54">
        <v>3.4</v>
      </c>
      <c r="O73" s="54">
        <v>2.9</v>
      </c>
      <c r="P73" s="54">
        <v>3.3</v>
      </c>
      <c r="Q73" s="54">
        <v>3.8</v>
      </c>
      <c r="R73" s="54">
        <v>3.3</v>
      </c>
      <c r="S73" s="54">
        <v>3.4</v>
      </c>
      <c r="T73" s="54">
        <v>3.8</v>
      </c>
      <c r="U73" s="54">
        <v>3.2</v>
      </c>
    </row>
    <row r="74" spans="1:21" ht="12.75">
      <c r="A74" s="34" t="s">
        <v>99</v>
      </c>
      <c r="B74" s="35" t="s">
        <v>4</v>
      </c>
      <c r="C74" s="45">
        <f aca="true" t="shared" si="13" ref="C74:U74">(C68+C69)/C73</f>
        <v>321226.0191421493</v>
      </c>
      <c r="D74" s="45">
        <f t="shared" si="13"/>
        <v>298428.76790830836</v>
      </c>
      <c r="E74" s="45">
        <f t="shared" si="13"/>
        <v>383582.14285714284</v>
      </c>
      <c r="F74" s="45">
        <f t="shared" si="13"/>
        <v>445493.9524838013</v>
      </c>
      <c r="G74" s="45">
        <f t="shared" si="13"/>
        <v>413011.8594763929</v>
      </c>
      <c r="H74" s="45">
        <f t="shared" si="13"/>
        <v>242828.94736842107</v>
      </c>
      <c r="I74" s="45">
        <f t="shared" si="13"/>
        <v>323854.47154471546</v>
      </c>
      <c r="J74" s="45">
        <f t="shared" si="13"/>
        <v>316169.47368421056</v>
      </c>
      <c r="K74" s="45">
        <f t="shared" si="13"/>
        <v>254102.2857142857</v>
      </c>
      <c r="L74" s="45">
        <f t="shared" si="13"/>
        <v>229959.696969697</v>
      </c>
      <c r="M74" s="45">
        <f t="shared" si="13"/>
        <v>209663.82352941178</v>
      </c>
      <c r="N74" s="45">
        <f t="shared" si="13"/>
        <v>178014.70588235295</v>
      </c>
      <c r="O74" s="45">
        <f t="shared" si="13"/>
        <v>155027.24137931035</v>
      </c>
      <c r="P74" s="45">
        <f t="shared" si="13"/>
        <v>168350.9090909091</v>
      </c>
      <c r="Q74" s="45">
        <f t="shared" si="13"/>
        <v>134630</v>
      </c>
      <c r="R74" s="45">
        <f t="shared" si="13"/>
        <v>106108.18181818182</v>
      </c>
      <c r="S74" s="45">
        <f t="shared" si="13"/>
        <v>102174.41176470589</v>
      </c>
      <c r="T74" s="45">
        <f t="shared" si="13"/>
        <v>76780.78947368421</v>
      </c>
      <c r="U74" s="45">
        <f t="shared" si="13"/>
        <v>110274.0625</v>
      </c>
    </row>
    <row r="75" spans="1:21" ht="12.75">
      <c r="A75" s="34" t="s">
        <v>100</v>
      </c>
      <c r="B75" s="35" t="s">
        <v>8</v>
      </c>
      <c r="C75" s="56">
        <f aca="true" t="shared" si="14" ref="C75:U75">C15/C68</f>
        <v>8.583067741139391</v>
      </c>
      <c r="D75" s="56">
        <f t="shared" si="14"/>
        <v>8.790103147588827</v>
      </c>
      <c r="E75" s="56">
        <f t="shared" si="14"/>
        <v>7.9390503205271505</v>
      </c>
      <c r="F75" s="56">
        <f t="shared" si="14"/>
        <v>7.640456114887843</v>
      </c>
      <c r="G75" s="56">
        <f t="shared" si="14"/>
        <v>8.270794702649985</v>
      </c>
      <c r="H75" s="56">
        <f t="shared" si="14"/>
        <v>6.880318769603983</v>
      </c>
      <c r="I75" s="56">
        <f t="shared" si="14"/>
        <v>7.422606496432566</v>
      </c>
      <c r="J75" s="56">
        <f t="shared" si="14"/>
        <v>8.151736520187091</v>
      </c>
      <c r="K75" s="56">
        <f t="shared" si="14"/>
        <v>8.185465701746995</v>
      </c>
      <c r="L75" s="56">
        <f t="shared" si="14"/>
        <v>8.236249095515161</v>
      </c>
      <c r="M75" s="56">
        <f t="shared" si="14"/>
        <v>7.5439245554184</v>
      </c>
      <c r="N75" s="56">
        <f t="shared" si="14"/>
        <v>8.629309238762142</v>
      </c>
      <c r="O75" s="56">
        <f t="shared" si="14"/>
        <v>9.15295591247733</v>
      </c>
      <c r="P75" s="56">
        <f t="shared" si="14"/>
        <v>11.552154300086857</v>
      </c>
      <c r="Q75" s="56">
        <f t="shared" si="14"/>
        <v>12.007244463434423</v>
      </c>
      <c r="R75" s="56">
        <f t="shared" si="14"/>
        <v>13.17349689117584</v>
      </c>
      <c r="S75" s="56">
        <f t="shared" si="14"/>
        <v>11.900286419753087</v>
      </c>
      <c r="T75" s="56">
        <f t="shared" si="14"/>
        <v>10.949448818897638</v>
      </c>
      <c r="U75" s="56">
        <f t="shared" si="14"/>
        <v>10.450908480357137</v>
      </c>
    </row>
    <row r="76" spans="1:21" ht="12.75">
      <c r="A76" s="34" t="s">
        <v>101</v>
      </c>
      <c r="B76" s="35" t="s">
        <v>8</v>
      </c>
      <c r="C76" s="56">
        <f aca="true" t="shared" si="15" ref="C76:U76">C16/C69</f>
        <v>3.023020005480952</v>
      </c>
      <c r="D76" s="56">
        <f t="shared" si="15"/>
        <v>2.6481481481481515</v>
      </c>
      <c r="E76" s="56">
        <f t="shared" si="15"/>
        <v>2.4225323987763727</v>
      </c>
      <c r="F76" s="56">
        <f t="shared" si="15"/>
        <v>2.0580293510610397</v>
      </c>
      <c r="G76" s="56">
        <f t="shared" si="15"/>
        <v>1.8538674048281163</v>
      </c>
      <c r="H76" s="56">
        <f t="shared" si="15"/>
        <v>2.2775031950869176</v>
      </c>
      <c r="I76" s="56">
        <f t="shared" si="15"/>
        <v>1.5743783981917039</v>
      </c>
      <c r="J76" s="56">
        <f t="shared" si="15"/>
        <v>2.086086337085055</v>
      </c>
      <c r="K76" s="56">
        <f t="shared" si="15"/>
        <v>2.250947536405346</v>
      </c>
      <c r="L76" s="56">
        <f t="shared" si="15"/>
        <v>3.7481008403361344</v>
      </c>
      <c r="M76" s="56">
        <f t="shared" si="15"/>
        <v>3.0815504205306588</v>
      </c>
      <c r="N76" s="56">
        <f t="shared" si="15"/>
        <v>2.910843373493976</v>
      </c>
      <c r="O76" s="56">
        <f t="shared" si="15"/>
        <v>2.755560243505515</v>
      </c>
      <c r="P76" s="56">
        <f t="shared" si="15"/>
        <v>4.191495866956398</v>
      </c>
      <c r="Q76" s="56">
        <f t="shared" si="15"/>
        <v>3.303505263157895</v>
      </c>
      <c r="R76" s="45">
        <f t="shared" si="15"/>
        <v>0</v>
      </c>
      <c r="S76" s="45">
        <f t="shared" si="15"/>
        <v>0</v>
      </c>
      <c r="T76" s="45">
        <f t="shared" si="15"/>
        <v>0</v>
      </c>
      <c r="U76" s="45">
        <f t="shared" si="15"/>
        <v>0</v>
      </c>
    </row>
    <row r="77" spans="1:21" ht="12.75">
      <c r="A77" s="34" t="s">
        <v>121</v>
      </c>
      <c r="B77" s="35" t="s">
        <v>8</v>
      </c>
      <c r="C77" s="56">
        <f>(C15+C16)/(C68+C69)</f>
        <v>7.463607725894185</v>
      </c>
      <c r="D77" s="56">
        <f aca="true" t="shared" si="16" ref="D77:U77">(D15+D16)/(D68+D69)</f>
        <v>7.792309175352418</v>
      </c>
      <c r="E77" s="56">
        <f t="shared" si="16"/>
        <v>6.547742021765094</v>
      </c>
      <c r="F77" s="56">
        <f t="shared" si="16"/>
        <v>6.21637011262767</v>
      </c>
      <c r="G77" s="56">
        <f t="shared" si="16"/>
        <v>6.3667777326290125</v>
      </c>
      <c r="H77" s="56">
        <f t="shared" si="16"/>
        <v>6.439281495529666</v>
      </c>
      <c r="I77" s="56">
        <f t="shared" si="16"/>
        <v>6.401242904948273</v>
      </c>
      <c r="J77" s="56">
        <f t="shared" si="16"/>
        <v>6.3799186645403365</v>
      </c>
      <c r="K77" s="56">
        <f t="shared" si="16"/>
        <v>7.081589191304289</v>
      </c>
      <c r="L77" s="56">
        <f t="shared" si="16"/>
        <v>7.5324503503248925</v>
      </c>
      <c r="M77" s="56">
        <f t="shared" si="16"/>
        <v>6.6009227657159855</v>
      </c>
      <c r="N77" s="56">
        <f t="shared" si="16"/>
        <v>8.139188764973152</v>
      </c>
      <c r="O77" s="56">
        <f t="shared" si="16"/>
        <v>8.208612946779098</v>
      </c>
      <c r="P77" s="56">
        <f t="shared" si="16"/>
        <v>10.33881250922496</v>
      </c>
      <c r="Q77" s="56">
        <f t="shared" si="16"/>
        <v>10.391011231562528</v>
      </c>
      <c r="R77" s="56">
        <f t="shared" si="16"/>
        <v>12.283104436010133</v>
      </c>
      <c r="S77" s="56">
        <f t="shared" si="16"/>
        <v>10.405252840442957</v>
      </c>
      <c r="T77" s="56">
        <f t="shared" si="16"/>
        <v>10.008732995849428</v>
      </c>
      <c r="U77" s="56">
        <f t="shared" si="16"/>
        <v>8.995919257985078</v>
      </c>
    </row>
    <row r="78" spans="1:21" ht="12.75">
      <c r="A78" s="34" t="s">
        <v>51</v>
      </c>
      <c r="B78" s="35" t="s">
        <v>8</v>
      </c>
      <c r="C78" s="45">
        <f aca="true" t="shared" si="17" ref="C78:U78">C15+C16+C17+C25</f>
        <v>12729098.769230772</v>
      </c>
      <c r="D78" s="45">
        <f t="shared" si="17"/>
        <v>12479600.15384615</v>
      </c>
      <c r="E78" s="45">
        <f t="shared" si="17"/>
        <v>16299419</v>
      </c>
      <c r="F78" s="45">
        <f t="shared" si="17"/>
        <v>12841954</v>
      </c>
      <c r="G78" s="45">
        <f t="shared" si="17"/>
        <v>11283736</v>
      </c>
      <c r="H78" s="45">
        <f t="shared" si="17"/>
        <v>6613127</v>
      </c>
      <c r="I78" s="45">
        <f t="shared" si="17"/>
        <v>11118879</v>
      </c>
      <c r="J78" s="45">
        <f t="shared" si="17"/>
        <v>7756002</v>
      </c>
      <c r="K78" s="45">
        <f t="shared" si="17"/>
        <v>6317582</v>
      </c>
      <c r="L78" s="45">
        <f t="shared" si="17"/>
        <v>6186879</v>
      </c>
      <c r="M78" s="45">
        <f t="shared" si="17"/>
        <v>4772448</v>
      </c>
      <c r="N78" s="45">
        <f t="shared" si="17"/>
        <v>4933416</v>
      </c>
      <c r="O78" s="45">
        <f t="shared" si="17"/>
        <v>4241064</v>
      </c>
      <c r="P78" s="45">
        <f t="shared" si="17"/>
        <v>5372439</v>
      </c>
      <c r="Q78" s="45">
        <f t="shared" si="17"/>
        <v>7195546</v>
      </c>
      <c r="R78" s="45">
        <f t="shared" si="17"/>
        <v>4535461</v>
      </c>
      <c r="S78" s="45">
        <f t="shared" si="17"/>
        <v>3603195</v>
      </c>
      <c r="T78" s="45">
        <f t="shared" si="17"/>
        <v>2415583</v>
      </c>
      <c r="U78" s="45">
        <f t="shared" si="17"/>
        <v>3242694</v>
      </c>
    </row>
    <row r="79" spans="1:21" ht="12.75">
      <c r="A79" s="34" t="s">
        <v>102</v>
      </c>
      <c r="B79" s="35" t="s">
        <v>8</v>
      </c>
      <c r="C79" s="45">
        <f aca="true" t="shared" si="18" ref="C79:U79">C78/C73</f>
        <v>2932972.066643035</v>
      </c>
      <c r="D79" s="45">
        <f t="shared" si="18"/>
        <v>3099041.107927408</v>
      </c>
      <c r="E79" s="45">
        <f t="shared" si="18"/>
        <v>2646009.577922078</v>
      </c>
      <c r="F79" s="45">
        <f t="shared" si="18"/>
        <v>2773640.172786177</v>
      </c>
      <c r="G79" s="45">
        <f t="shared" si="18"/>
        <v>2524890.579547997</v>
      </c>
      <c r="H79" s="45">
        <f t="shared" si="18"/>
        <v>1740296.5789473685</v>
      </c>
      <c r="I79" s="45">
        <f t="shared" si="18"/>
        <v>2259934.756097561</v>
      </c>
      <c r="J79" s="45">
        <f t="shared" si="18"/>
        <v>2041053.1578947369</v>
      </c>
      <c r="K79" s="45">
        <f t="shared" si="18"/>
        <v>1805023.4285714286</v>
      </c>
      <c r="L79" s="45">
        <f t="shared" si="18"/>
        <v>1874811.8181818184</v>
      </c>
      <c r="M79" s="45">
        <f t="shared" si="18"/>
        <v>1403661.1764705882</v>
      </c>
      <c r="N79" s="45">
        <f t="shared" si="18"/>
        <v>1451004.705882353</v>
      </c>
      <c r="O79" s="45">
        <f t="shared" si="18"/>
        <v>1462435.8620689656</v>
      </c>
      <c r="P79" s="45">
        <f t="shared" si="18"/>
        <v>1628011.8181818184</v>
      </c>
      <c r="Q79" s="45">
        <f t="shared" si="18"/>
        <v>1893564.7368421054</v>
      </c>
      <c r="R79" s="45">
        <f t="shared" si="18"/>
        <v>1374382.1212121213</v>
      </c>
      <c r="S79" s="45">
        <f t="shared" si="18"/>
        <v>1059763.2352941176</v>
      </c>
      <c r="T79" s="45">
        <f t="shared" si="18"/>
        <v>635679.7368421053</v>
      </c>
      <c r="U79" s="45">
        <f t="shared" si="18"/>
        <v>1013341.875</v>
      </c>
    </row>
    <row r="80" spans="1:21" ht="12.75">
      <c r="A80" s="34" t="s">
        <v>52</v>
      </c>
      <c r="B80" s="35" t="s">
        <v>8</v>
      </c>
      <c r="C80" s="45">
        <v>201256.076923077</v>
      </c>
      <c r="D80" s="45">
        <v>259525.384615385</v>
      </c>
      <c r="E80" s="45">
        <v>335638</v>
      </c>
      <c r="F80" s="45">
        <v>246073</v>
      </c>
      <c r="G80" s="45">
        <v>403395</v>
      </c>
      <c r="H80" s="45">
        <v>274658</v>
      </c>
      <c r="I80" s="45">
        <v>838352</v>
      </c>
      <c r="J80" s="45">
        <v>363116</v>
      </c>
      <c r="K80" s="45">
        <v>241175</v>
      </c>
      <c r="L80" s="45">
        <v>132341</v>
      </c>
      <c r="M80" s="45">
        <v>94312</v>
      </c>
      <c r="N80" s="45">
        <v>86922</v>
      </c>
      <c r="O80" s="45">
        <v>103938</v>
      </c>
      <c r="P80" s="45">
        <v>190917</v>
      </c>
      <c r="Q80" s="45">
        <v>229580</v>
      </c>
      <c r="R80" s="45">
        <v>126435</v>
      </c>
      <c r="S80" s="45">
        <v>166375</v>
      </c>
      <c r="T80" s="45">
        <v>115236</v>
      </c>
      <c r="U80" s="45">
        <v>199409</v>
      </c>
    </row>
    <row r="81" spans="1:21" ht="12.75">
      <c r="A81" s="34" t="s">
        <v>53</v>
      </c>
      <c r="B81" s="35" t="s">
        <v>8</v>
      </c>
      <c r="C81" s="45">
        <v>649912.076923077</v>
      </c>
      <c r="D81" s="45">
        <v>553074.846153846</v>
      </c>
      <c r="E81" s="45">
        <v>727362</v>
      </c>
      <c r="F81" s="45">
        <v>826900</v>
      </c>
      <c r="G81" s="45">
        <v>913171</v>
      </c>
      <c r="H81" s="45">
        <v>661565</v>
      </c>
      <c r="I81" s="45">
        <v>1147070</v>
      </c>
      <c r="J81" s="45">
        <v>785477</v>
      </c>
      <c r="K81" s="45">
        <v>517157</v>
      </c>
      <c r="L81" s="45">
        <v>428673</v>
      </c>
      <c r="M81" s="45">
        <v>383642</v>
      </c>
      <c r="N81" s="45">
        <v>374392</v>
      </c>
      <c r="O81" s="45">
        <v>348567</v>
      </c>
      <c r="P81" s="45">
        <v>251244</v>
      </c>
      <c r="Q81" s="45">
        <v>198603</v>
      </c>
      <c r="R81" s="45">
        <v>161361</v>
      </c>
      <c r="S81" s="45">
        <v>217892</v>
      </c>
      <c r="T81" s="45">
        <v>318826</v>
      </c>
      <c r="U81" s="45">
        <v>406927</v>
      </c>
    </row>
    <row r="82" spans="1:21" ht="12.75">
      <c r="A82" s="34" t="s">
        <v>54</v>
      </c>
      <c r="B82" s="35" t="s">
        <v>8</v>
      </c>
      <c r="C82" s="45">
        <f aca="true" t="shared" si="19" ref="C82:U82">(C20+C32+C25)-(C21+C22+C23+C24+C28+C29+C33+C80+C81)</f>
        <v>4080737.615384605</v>
      </c>
      <c r="D82" s="45">
        <f t="shared" si="19"/>
        <v>5309536.69230769</v>
      </c>
      <c r="E82" s="45">
        <f t="shared" si="19"/>
        <v>6502616</v>
      </c>
      <c r="F82" s="45">
        <f t="shared" si="19"/>
        <v>3405856</v>
      </c>
      <c r="G82" s="45">
        <f t="shared" si="19"/>
        <v>2877769</v>
      </c>
      <c r="H82" s="45">
        <f t="shared" si="19"/>
        <v>597294</v>
      </c>
      <c r="I82" s="45">
        <f t="shared" si="19"/>
        <v>1563774</v>
      </c>
      <c r="J82" s="45">
        <f t="shared" si="19"/>
        <v>1422641</v>
      </c>
      <c r="K82" s="45">
        <f t="shared" si="19"/>
        <v>1513147</v>
      </c>
      <c r="L82" s="45">
        <f t="shared" si="19"/>
        <v>1292542</v>
      </c>
      <c r="M82" s="45">
        <f t="shared" si="19"/>
        <v>785246</v>
      </c>
      <c r="N82" s="45">
        <f t="shared" si="19"/>
        <v>1587403</v>
      </c>
      <c r="O82" s="45">
        <f t="shared" si="19"/>
        <v>1295654</v>
      </c>
      <c r="P82" s="45">
        <f t="shared" si="19"/>
        <v>1758400</v>
      </c>
      <c r="Q82" s="45">
        <f t="shared" si="19"/>
        <v>3535681</v>
      </c>
      <c r="R82" s="45">
        <f t="shared" si="19"/>
        <v>1455311</v>
      </c>
      <c r="S82" s="45">
        <f t="shared" si="19"/>
        <v>785215</v>
      </c>
      <c r="T82" s="45">
        <f t="shared" si="19"/>
        <v>-390623</v>
      </c>
      <c r="U82" s="45">
        <f t="shared" si="19"/>
        <v>332866</v>
      </c>
    </row>
    <row r="83" spans="1:21" ht="12.75">
      <c r="A83" s="36" t="s">
        <v>103</v>
      </c>
      <c r="B83" s="37" t="s">
        <v>8</v>
      </c>
      <c r="C83" s="47">
        <f aca="true" t="shared" si="20" ref="C83:U83">C82/C73</f>
        <v>940262.123360508</v>
      </c>
      <c r="D83" s="47">
        <f t="shared" si="20"/>
        <v>1318509.5893027682</v>
      </c>
      <c r="E83" s="47">
        <f t="shared" si="20"/>
        <v>1055619.4805194805</v>
      </c>
      <c r="F83" s="47">
        <f t="shared" si="20"/>
        <v>735606.0475161987</v>
      </c>
      <c r="G83" s="47">
        <f t="shared" si="20"/>
        <v>643940.2550906242</v>
      </c>
      <c r="H83" s="47">
        <f t="shared" si="20"/>
        <v>157182.6315789474</v>
      </c>
      <c r="I83" s="47">
        <f t="shared" si="20"/>
        <v>317840.243902439</v>
      </c>
      <c r="J83" s="47">
        <f t="shared" si="20"/>
        <v>374379.2105263158</v>
      </c>
      <c r="K83" s="47">
        <f t="shared" si="20"/>
        <v>432327.71428571426</v>
      </c>
      <c r="L83" s="47">
        <f t="shared" si="20"/>
        <v>391679.393939394</v>
      </c>
      <c r="M83" s="47">
        <f t="shared" si="20"/>
        <v>230954.70588235295</v>
      </c>
      <c r="N83" s="47">
        <f t="shared" si="20"/>
        <v>466883.23529411765</v>
      </c>
      <c r="O83" s="47">
        <f t="shared" si="20"/>
        <v>446777.2413793104</v>
      </c>
      <c r="P83" s="47">
        <f t="shared" si="20"/>
        <v>532848.4848484849</v>
      </c>
      <c r="Q83" s="47">
        <f t="shared" si="20"/>
        <v>930442.3684210527</v>
      </c>
      <c r="R83" s="47">
        <f t="shared" si="20"/>
        <v>441003.3333333334</v>
      </c>
      <c r="S83" s="47">
        <f t="shared" si="20"/>
        <v>230945.58823529413</v>
      </c>
      <c r="T83" s="47">
        <f t="shared" si="20"/>
        <v>-102795.52631578948</v>
      </c>
      <c r="U83" s="47">
        <f t="shared" si="20"/>
        <v>104020.625</v>
      </c>
    </row>
    <row r="84" spans="1:12" ht="12.75">
      <c r="A84" s="18" t="s">
        <v>55</v>
      </c>
      <c r="B84" s="8"/>
      <c r="L84" s="10"/>
    </row>
    <row r="85" spans="1:12" ht="14.25">
      <c r="A85" s="19"/>
      <c r="B85" s="8"/>
      <c r="L85" s="10"/>
    </row>
    <row r="86" spans="1:12" ht="15">
      <c r="A86" s="7" t="s">
        <v>105</v>
      </c>
      <c r="B86" s="13"/>
      <c r="L86" s="10"/>
    </row>
    <row r="87" spans="1:12" ht="14.25">
      <c r="A87" s="14" t="s">
        <v>6</v>
      </c>
      <c r="B87" s="13"/>
      <c r="L87" s="10"/>
    </row>
    <row r="88" spans="1:21" ht="12.75">
      <c r="A88" s="32"/>
      <c r="B88" s="38"/>
      <c r="C88" s="41">
        <v>2008</v>
      </c>
      <c r="D88" s="41">
        <v>2007</v>
      </c>
      <c r="E88" s="41">
        <v>2006</v>
      </c>
      <c r="F88" s="41">
        <v>2005</v>
      </c>
      <c r="G88" s="41">
        <v>2004</v>
      </c>
      <c r="H88" s="41">
        <v>2003</v>
      </c>
      <c r="I88" s="41">
        <v>2002</v>
      </c>
      <c r="J88" s="41">
        <v>2001</v>
      </c>
      <c r="K88" s="41">
        <v>2000</v>
      </c>
      <c r="L88" s="41">
        <v>1999</v>
      </c>
      <c r="M88" s="41">
        <v>1998</v>
      </c>
      <c r="N88" s="41">
        <v>1997</v>
      </c>
      <c r="O88" s="41">
        <v>1996</v>
      </c>
      <c r="P88" s="41">
        <v>1995</v>
      </c>
      <c r="Q88" s="41">
        <v>1994</v>
      </c>
      <c r="R88" s="41">
        <v>1993</v>
      </c>
      <c r="S88" s="41">
        <v>1992</v>
      </c>
      <c r="T88" s="41">
        <v>1991</v>
      </c>
      <c r="U88" s="41">
        <v>1990</v>
      </c>
    </row>
    <row r="89" spans="1:21" ht="12.75">
      <c r="A89" s="34" t="s">
        <v>56</v>
      </c>
      <c r="B89" s="35" t="s">
        <v>5</v>
      </c>
      <c r="C89" s="54">
        <f aca="true" t="shared" si="21" ref="C89:U89">((C31+C32)/C51)*100</f>
        <v>14.939759654251125</v>
      </c>
      <c r="D89" s="54">
        <f t="shared" si="21"/>
        <v>11.86166822140647</v>
      </c>
      <c r="E89" s="54">
        <f t="shared" si="21"/>
        <v>30.40621330870022</v>
      </c>
      <c r="F89" s="54">
        <f t="shared" si="21"/>
        <v>9.0512790953097</v>
      </c>
      <c r="G89" s="54">
        <f t="shared" si="21"/>
        <v>7.962036889144178</v>
      </c>
      <c r="H89" s="54">
        <f t="shared" si="21"/>
        <v>-1.9104768026640215</v>
      </c>
      <c r="I89" s="54">
        <f t="shared" si="21"/>
        <v>2.795185945548867</v>
      </c>
      <c r="J89" s="54">
        <f t="shared" si="21"/>
        <v>4.2866920202550345</v>
      </c>
      <c r="K89" s="54">
        <f t="shared" si="21"/>
        <v>8.015790031393667</v>
      </c>
      <c r="L89" s="54">
        <f t="shared" si="21"/>
        <v>6.738046579423306</v>
      </c>
      <c r="M89" s="54">
        <f t="shared" si="21"/>
        <v>0.41987173227111063</v>
      </c>
      <c r="N89" s="54">
        <f t="shared" si="21"/>
        <v>10.491894152261743</v>
      </c>
      <c r="O89" s="54">
        <f t="shared" si="21"/>
        <v>11.020913957249846</v>
      </c>
      <c r="P89" s="54">
        <f t="shared" si="21"/>
        <v>14.823349747636177</v>
      </c>
      <c r="Q89" s="54">
        <f t="shared" si="21"/>
        <v>32.63870482153663</v>
      </c>
      <c r="R89" s="54">
        <f t="shared" si="21"/>
        <v>18.345233834548363</v>
      </c>
      <c r="S89" s="54">
        <f t="shared" si="21"/>
        <v>9.085624817468252</v>
      </c>
      <c r="T89" s="54">
        <f t="shared" si="21"/>
        <v>-4.627260364535698</v>
      </c>
      <c r="U89" s="54">
        <f t="shared" si="21"/>
        <v>7.99991588216641</v>
      </c>
    </row>
    <row r="90" spans="1:21" ht="12.75">
      <c r="A90" s="34" t="s">
        <v>57</v>
      </c>
      <c r="B90" s="35" t="s">
        <v>5</v>
      </c>
      <c r="C90" s="54">
        <f aca="true" t="shared" si="22" ref="C90:U90">(C31/C20)*100</f>
        <v>18.50763025551779</v>
      </c>
      <c r="D90" s="54">
        <f t="shared" si="22"/>
        <v>31.31667400251925</v>
      </c>
      <c r="E90" s="54">
        <f t="shared" si="22"/>
        <v>27.870825364649004</v>
      </c>
      <c r="F90" s="54">
        <f t="shared" si="22"/>
        <v>13.80982643949362</v>
      </c>
      <c r="G90" s="54">
        <f t="shared" si="22"/>
        <v>13.50407030560584</v>
      </c>
      <c r="H90" s="54">
        <f t="shared" si="22"/>
        <v>-5.186235159700809</v>
      </c>
      <c r="I90" s="54">
        <f t="shared" si="22"/>
        <v>4.842979803986814</v>
      </c>
      <c r="J90" s="54">
        <f t="shared" si="22"/>
        <v>7.649691540232599</v>
      </c>
      <c r="K90" s="54">
        <f t="shared" si="22"/>
        <v>9.913764636957795</v>
      </c>
      <c r="L90" s="54">
        <f t="shared" si="22"/>
        <v>9.959315376463056</v>
      </c>
      <c r="M90" s="54">
        <f t="shared" si="22"/>
        <v>-1.4210899942110733</v>
      </c>
      <c r="N90" s="54">
        <f t="shared" si="22"/>
        <v>14.181103430663333</v>
      </c>
      <c r="O90" s="54">
        <f t="shared" si="22"/>
        <v>16.476951036569332</v>
      </c>
      <c r="P90" s="54">
        <f t="shared" si="22"/>
        <v>20.526757977227287</v>
      </c>
      <c r="Q90" s="54">
        <f t="shared" si="22"/>
        <v>55.30285123449846</v>
      </c>
      <c r="R90" s="54">
        <f t="shared" si="22"/>
        <v>25.29740993693949</v>
      </c>
      <c r="S90" s="54">
        <f t="shared" si="22"/>
        <v>14.989989750270613</v>
      </c>
      <c r="T90" s="54">
        <f t="shared" si="22"/>
        <v>-11.920498760802847</v>
      </c>
      <c r="U90" s="54">
        <f t="shared" si="22"/>
        <v>15.881201208113305</v>
      </c>
    </row>
    <row r="91" spans="1:21" ht="12.75">
      <c r="A91" s="34" t="s">
        <v>104</v>
      </c>
      <c r="B91" s="35" t="s">
        <v>5</v>
      </c>
      <c r="C91" s="54">
        <f aca="true" t="shared" si="23" ref="C91:U91">((C31+C32)/C78)*100</f>
        <v>20.061618477987018</v>
      </c>
      <c r="D91" s="54">
        <f t="shared" si="23"/>
        <v>31.92345930807128</v>
      </c>
      <c r="E91" s="54">
        <f t="shared" si="23"/>
        <v>28.014231672920364</v>
      </c>
      <c r="F91" s="54">
        <f t="shared" si="23"/>
        <v>13.964004231754762</v>
      </c>
      <c r="G91" s="54">
        <f t="shared" si="23"/>
        <v>14.67131985363713</v>
      </c>
      <c r="H91" s="54">
        <f t="shared" si="23"/>
        <v>-4.486198435324167</v>
      </c>
      <c r="I91" s="54">
        <f t="shared" si="23"/>
        <v>6.024375298984727</v>
      </c>
      <c r="J91" s="54">
        <f t="shared" si="23"/>
        <v>10.24529132406103</v>
      </c>
      <c r="K91" s="54">
        <f t="shared" si="23"/>
        <v>14.907444018930027</v>
      </c>
      <c r="L91" s="54">
        <f t="shared" si="23"/>
        <v>10.376799029041946</v>
      </c>
      <c r="M91" s="54">
        <f t="shared" si="23"/>
        <v>0.8198098753511825</v>
      </c>
      <c r="N91" s="54">
        <f t="shared" si="23"/>
        <v>19.75813513395181</v>
      </c>
      <c r="O91" s="54">
        <f t="shared" si="23"/>
        <v>19.97204003523644</v>
      </c>
      <c r="P91" s="54">
        <f t="shared" si="23"/>
        <v>24.947402846267774</v>
      </c>
      <c r="Q91" s="54">
        <f t="shared" si="23"/>
        <v>43.535848426234786</v>
      </c>
      <c r="R91" s="54">
        <f t="shared" si="23"/>
        <v>28.175063130297005</v>
      </c>
      <c r="S91" s="54">
        <f t="shared" si="23"/>
        <v>18.701097220661108</v>
      </c>
      <c r="T91" s="54">
        <f t="shared" si="23"/>
        <v>-11.184463543583474</v>
      </c>
      <c r="U91" s="54">
        <f t="shared" si="23"/>
        <v>22.289738100480648</v>
      </c>
    </row>
    <row r="92" spans="1:21" ht="12.75">
      <c r="A92" s="34" t="s">
        <v>58</v>
      </c>
      <c r="B92" s="35" t="s">
        <v>5</v>
      </c>
      <c r="C92" s="54">
        <f aca="true" t="shared" si="24" ref="C92:U92">(C50/C59)*100</f>
        <v>163.83686539481604</v>
      </c>
      <c r="D92" s="54">
        <f t="shared" si="24"/>
        <v>120.4712381866864</v>
      </c>
      <c r="E92" s="54">
        <f t="shared" si="24"/>
        <v>150.77253776064697</v>
      </c>
      <c r="F92" s="54">
        <f t="shared" si="24"/>
        <v>86.64512827344092</v>
      </c>
      <c r="G92" s="54">
        <f t="shared" si="24"/>
        <v>97.45969083966308</v>
      </c>
      <c r="H92" s="54">
        <f t="shared" si="24"/>
        <v>108.24077660531665</v>
      </c>
      <c r="I92" s="54">
        <f t="shared" si="24"/>
        <v>161.15528440638371</v>
      </c>
      <c r="J92" s="54">
        <f t="shared" si="24"/>
        <v>66.15215208446816</v>
      </c>
      <c r="K92" s="54">
        <f t="shared" si="24"/>
        <v>125.38796524346851</v>
      </c>
      <c r="L92" s="54">
        <f t="shared" si="24"/>
        <v>146.5391770429309</v>
      </c>
      <c r="M92" s="54">
        <f t="shared" si="24"/>
        <v>149.22252065153086</v>
      </c>
      <c r="N92" s="54">
        <f t="shared" si="24"/>
        <v>184.9909145376917</v>
      </c>
      <c r="O92" s="54">
        <f t="shared" si="24"/>
        <v>181.57836706090268</v>
      </c>
      <c r="P92" s="54">
        <f t="shared" si="24"/>
        <v>182.4238635535583</v>
      </c>
      <c r="Q92" s="54">
        <f t="shared" si="24"/>
        <v>270.18357862122383</v>
      </c>
      <c r="R92" s="54">
        <f t="shared" si="24"/>
        <v>186.87119575274147</v>
      </c>
      <c r="S92" s="54">
        <f t="shared" si="24"/>
        <v>234.7449333976603</v>
      </c>
      <c r="T92" s="54">
        <f t="shared" si="24"/>
        <v>117.41305523319735</v>
      </c>
      <c r="U92" s="54">
        <f t="shared" si="24"/>
        <v>139.35969099977777</v>
      </c>
    </row>
    <row r="93" spans="1:21" ht="12.75">
      <c r="A93" s="34" t="s">
        <v>59</v>
      </c>
      <c r="B93" s="35" t="s">
        <v>5</v>
      </c>
      <c r="C93" s="54">
        <f aca="true" t="shared" si="25" ref="C93:U93">((C50-C46)/C59)*100</f>
        <v>85.92144278628709</v>
      </c>
      <c r="D93" s="54">
        <f t="shared" si="25"/>
        <v>104.21716072453471</v>
      </c>
      <c r="E93" s="54">
        <f t="shared" si="25"/>
        <v>63.33647110124797</v>
      </c>
      <c r="F93" s="54">
        <f t="shared" si="25"/>
        <v>29.22528871054247</v>
      </c>
      <c r="G93" s="54">
        <f t="shared" si="25"/>
        <v>34.58687564539629</v>
      </c>
      <c r="H93" s="54">
        <f t="shared" si="25"/>
        <v>28.062906577869462</v>
      </c>
      <c r="I93" s="54">
        <f t="shared" si="25"/>
        <v>45.8856827316283</v>
      </c>
      <c r="J93" s="54">
        <f t="shared" si="25"/>
        <v>27.906814955508096</v>
      </c>
      <c r="K93" s="54">
        <f t="shared" si="25"/>
        <v>60.71850079511276</v>
      </c>
      <c r="L93" s="54">
        <f t="shared" si="25"/>
        <v>52.94036100974194</v>
      </c>
      <c r="M93" s="54">
        <f t="shared" si="25"/>
        <v>65.29361131941009</v>
      </c>
      <c r="N93" s="54">
        <f t="shared" si="25"/>
        <v>93.58483751962733</v>
      </c>
      <c r="O93" s="54">
        <f t="shared" si="25"/>
        <v>84.7678961985562</v>
      </c>
      <c r="P93" s="54">
        <f t="shared" si="25"/>
        <v>83.89731023895699</v>
      </c>
      <c r="Q93" s="54">
        <f t="shared" si="25"/>
        <v>92.75258577482116</v>
      </c>
      <c r="R93" s="54">
        <f t="shared" si="25"/>
        <v>89.88174149042015</v>
      </c>
      <c r="S93" s="54">
        <f t="shared" si="25"/>
        <v>126.37359127982106</v>
      </c>
      <c r="T93" s="54">
        <f t="shared" si="25"/>
        <v>53.485615955439705</v>
      </c>
      <c r="U93" s="54">
        <f t="shared" si="25"/>
        <v>68.3717145517612</v>
      </c>
    </row>
    <row r="94" spans="1:21" ht="12.75">
      <c r="A94" s="34" t="s">
        <v>60</v>
      </c>
      <c r="B94" s="35" t="s">
        <v>5</v>
      </c>
      <c r="C94" s="54">
        <f aca="true" t="shared" si="26" ref="C94:U94">((C31+C32)/C33)*100</f>
        <v>487.1066973604971</v>
      </c>
      <c r="D94" s="54">
        <f t="shared" si="26"/>
        <v>1271.7661850055192</v>
      </c>
      <c r="E94" s="54">
        <f t="shared" si="26"/>
        <v>887.8875381121273</v>
      </c>
      <c r="F94" s="54">
        <f t="shared" si="26"/>
        <v>480.88424191554464</v>
      </c>
      <c r="G94" s="54">
        <f t="shared" si="26"/>
        <v>451.8569974151884</v>
      </c>
      <c r="H94" s="54">
        <f t="shared" si="26"/>
        <v>-67.82188063652595</v>
      </c>
      <c r="I94" s="54">
        <f t="shared" si="26"/>
        <v>133.79279626570687</v>
      </c>
      <c r="J94" s="54">
        <f t="shared" si="26"/>
        <v>150.96750292103238</v>
      </c>
      <c r="K94" s="54">
        <f t="shared" si="26"/>
        <v>214.0329666084119</v>
      </c>
      <c r="L94" s="54">
        <f t="shared" si="26"/>
        <v>168.6867917191076</v>
      </c>
      <c r="M94" s="54">
        <f t="shared" si="26"/>
        <v>13.390809711887957</v>
      </c>
      <c r="N94" s="54">
        <f t="shared" si="26"/>
        <v>341.3591315006129</v>
      </c>
      <c r="O94" s="54">
        <f t="shared" si="26"/>
        <v>306.82380471124344</v>
      </c>
      <c r="P94" s="54">
        <f t="shared" si="26"/>
        <v>310.87988198345727</v>
      </c>
      <c r="Q94" s="54">
        <f t="shared" si="26"/>
        <v>662.677455180073</v>
      </c>
      <c r="R94" s="54">
        <f t="shared" si="26"/>
        <v>202.9378181154069</v>
      </c>
      <c r="S94" s="54">
        <f t="shared" si="26"/>
        <v>108.2940525112137</v>
      </c>
      <c r="T94" s="54">
        <f t="shared" si="26"/>
        <v>-34.854438822506445</v>
      </c>
      <c r="U94" s="54">
        <f t="shared" si="26"/>
        <v>86.94995242214013</v>
      </c>
    </row>
    <row r="95" spans="1:21" ht="12.75">
      <c r="A95" s="34" t="s">
        <v>61</v>
      </c>
      <c r="B95" s="35" t="s">
        <v>5</v>
      </c>
      <c r="C95" s="54">
        <f aca="true" t="shared" si="27" ref="C95:U95">(C53/C61)*100</f>
        <v>32.664860356344185</v>
      </c>
      <c r="D95" s="54">
        <f t="shared" si="27"/>
        <v>15.234965298775954</v>
      </c>
      <c r="E95" s="54">
        <f t="shared" si="27"/>
        <v>46.425867859113936</v>
      </c>
      <c r="F95" s="54">
        <f t="shared" si="27"/>
        <v>40.7275684873427</v>
      </c>
      <c r="G95" s="54">
        <f t="shared" si="27"/>
        <v>46.60094837077139</v>
      </c>
      <c r="H95" s="54">
        <f t="shared" si="27"/>
        <v>43.63290418579995</v>
      </c>
      <c r="I95" s="54">
        <f t="shared" si="27"/>
        <v>62.84975659073635</v>
      </c>
      <c r="J95" s="54">
        <f t="shared" si="27"/>
        <v>40.95074391942481</v>
      </c>
      <c r="K95" s="54">
        <f t="shared" si="27"/>
        <v>38.03230607059128</v>
      </c>
      <c r="L95" s="54">
        <f t="shared" si="27"/>
        <v>37.138947756419405</v>
      </c>
      <c r="M95" s="54">
        <f t="shared" si="27"/>
        <v>30.26300228732169</v>
      </c>
      <c r="N95" s="54">
        <f t="shared" si="27"/>
        <v>33.76397325659557</v>
      </c>
      <c r="O95" s="54">
        <f t="shared" si="27"/>
        <v>32.72950972288164</v>
      </c>
      <c r="P95" s="54">
        <f t="shared" si="27"/>
        <v>29.67207080786064</v>
      </c>
      <c r="Q95" s="54">
        <f t="shared" si="27"/>
        <v>45.69509527881828</v>
      </c>
      <c r="R95" s="54">
        <f t="shared" si="27"/>
        <v>31.743766898044168</v>
      </c>
      <c r="S95" s="54">
        <f t="shared" si="27"/>
        <v>29.31515840722021</v>
      </c>
      <c r="T95" s="54">
        <f t="shared" si="27"/>
        <v>-30.7425676439457</v>
      </c>
      <c r="U95" s="54">
        <f t="shared" si="27"/>
        <v>13.41860963182399</v>
      </c>
    </row>
    <row r="96" spans="1:21" ht="12.75">
      <c r="A96" s="34" t="s">
        <v>62</v>
      </c>
      <c r="B96" s="35" t="s">
        <v>5</v>
      </c>
      <c r="C96" s="54">
        <f aca="true" t="shared" si="28" ref="C96:U96">(C59/C61)*100</f>
        <v>38.51651690734899</v>
      </c>
      <c r="D96" s="54">
        <f t="shared" si="28"/>
        <v>69.15238102967488</v>
      </c>
      <c r="E96" s="54">
        <f t="shared" si="28"/>
        <v>29.44228425249368</v>
      </c>
      <c r="F96" s="54">
        <f t="shared" si="28"/>
        <v>41.907123757730616</v>
      </c>
      <c r="G96" s="54">
        <f t="shared" si="28"/>
        <v>36.039965027066316</v>
      </c>
      <c r="H96" s="54">
        <f t="shared" si="28"/>
        <v>36.29281931364171</v>
      </c>
      <c r="I96" s="54">
        <f t="shared" si="28"/>
        <v>24.854664251616352</v>
      </c>
      <c r="J96" s="54">
        <f t="shared" si="28"/>
        <v>44.199599277575395</v>
      </c>
      <c r="K96" s="54">
        <f t="shared" si="28"/>
        <v>37.78128440398206</v>
      </c>
      <c r="L96" s="54">
        <f t="shared" si="28"/>
        <v>38.9900843662206</v>
      </c>
      <c r="M96" s="54">
        <f t="shared" si="28"/>
        <v>41.23024510206881</v>
      </c>
      <c r="N96" s="54">
        <f t="shared" si="28"/>
        <v>35.04973620945663</v>
      </c>
      <c r="O96" s="54">
        <f t="shared" si="28"/>
        <v>33.160027287277444</v>
      </c>
      <c r="P96" s="54">
        <f t="shared" si="28"/>
        <v>31.721584019302547</v>
      </c>
      <c r="Q96" s="54">
        <f t="shared" si="28"/>
        <v>22.866374603873165</v>
      </c>
      <c r="R96" s="54">
        <f t="shared" si="28"/>
        <v>32.11896395366248</v>
      </c>
      <c r="S96" s="54">
        <f t="shared" si="28"/>
        <v>23.643736858725347</v>
      </c>
      <c r="T96" s="54">
        <f t="shared" si="28"/>
        <v>43.77405089523966</v>
      </c>
      <c r="U96" s="54">
        <f t="shared" si="28"/>
        <v>31.475033882331328</v>
      </c>
    </row>
    <row r="97" spans="1:21" ht="12.75">
      <c r="A97" s="36" t="s">
        <v>63</v>
      </c>
      <c r="B97" s="37" t="s">
        <v>5</v>
      </c>
      <c r="C97" s="57">
        <f aca="true" t="shared" si="29" ref="C97:U97">((C55+C54)/C61)*100</f>
        <v>28.818622736306814</v>
      </c>
      <c r="D97" s="57">
        <f t="shared" si="29"/>
        <v>15.612653671549165</v>
      </c>
      <c r="E97" s="57">
        <f t="shared" si="29"/>
        <v>24.13184788839239</v>
      </c>
      <c r="F97" s="57">
        <f t="shared" si="29"/>
        <v>17.36530775492668</v>
      </c>
      <c r="G97" s="57">
        <f t="shared" si="29"/>
        <v>17.359086602162293</v>
      </c>
      <c r="H97" s="57">
        <f t="shared" si="29"/>
        <v>20.07427650055834</v>
      </c>
      <c r="I97" s="57">
        <f t="shared" si="29"/>
        <v>12.295579157647298</v>
      </c>
      <c r="J97" s="57">
        <f t="shared" si="29"/>
        <v>14.849656802999792</v>
      </c>
      <c r="K97" s="57">
        <f t="shared" si="29"/>
        <v>24.186409525426658</v>
      </c>
      <c r="L97" s="57">
        <f t="shared" si="29"/>
        <v>23.870967877359995</v>
      </c>
      <c r="M97" s="57">
        <f t="shared" si="29"/>
        <v>28.50675261060951</v>
      </c>
      <c r="N97" s="57">
        <f t="shared" si="29"/>
        <v>31.186290533947798</v>
      </c>
      <c r="O97" s="57">
        <f t="shared" si="29"/>
        <v>34.11046298984092</v>
      </c>
      <c r="P97" s="57">
        <f t="shared" si="29"/>
        <v>38.60634517283682</v>
      </c>
      <c r="Q97" s="57">
        <f t="shared" si="29"/>
        <v>31.438530117308556</v>
      </c>
      <c r="R97" s="57">
        <f t="shared" si="29"/>
        <v>36.137269148293356</v>
      </c>
      <c r="S97" s="57">
        <f t="shared" si="29"/>
        <v>47.04110473405444</v>
      </c>
      <c r="T97" s="57">
        <f t="shared" si="29"/>
        <v>86.96851674870604</v>
      </c>
      <c r="U97" s="57">
        <f t="shared" si="29"/>
        <v>55.106356485844685</v>
      </c>
    </row>
    <row r="98" spans="1:12" ht="12.75">
      <c r="A98" s="12"/>
      <c r="B98" s="8"/>
      <c r="L98" s="10"/>
    </row>
    <row r="99" spans="1:12" ht="15">
      <c r="A99" s="7" t="s">
        <v>106</v>
      </c>
      <c r="B99" s="13"/>
      <c r="L99" s="10"/>
    </row>
    <row r="100" spans="1:12" ht="14.25">
      <c r="A100" s="14" t="s">
        <v>6</v>
      </c>
      <c r="B100" s="13"/>
      <c r="L100" s="10"/>
    </row>
    <row r="101" spans="1:21" ht="12.75">
      <c r="A101" s="32"/>
      <c r="B101" s="38"/>
      <c r="C101" s="41">
        <v>2008</v>
      </c>
      <c r="D101" s="41">
        <v>2007</v>
      </c>
      <c r="E101" s="41">
        <v>2006</v>
      </c>
      <c r="F101" s="41">
        <v>2005</v>
      </c>
      <c r="G101" s="41">
        <v>2004</v>
      </c>
      <c r="H101" s="41">
        <v>2003</v>
      </c>
      <c r="I101" s="41">
        <v>2002</v>
      </c>
      <c r="J101" s="41">
        <v>2001</v>
      </c>
      <c r="K101" s="41">
        <v>2000</v>
      </c>
      <c r="L101" s="41">
        <v>1999</v>
      </c>
      <c r="M101" s="41">
        <v>1998</v>
      </c>
      <c r="N101" s="41">
        <v>1997</v>
      </c>
      <c r="O101" s="41">
        <v>1996</v>
      </c>
      <c r="P101" s="41">
        <v>1995</v>
      </c>
      <c r="Q101" s="41">
        <v>1994</v>
      </c>
      <c r="R101" s="41">
        <v>1993</v>
      </c>
      <c r="S101" s="41">
        <v>1992</v>
      </c>
      <c r="T101" s="41">
        <v>1991</v>
      </c>
      <c r="U101" s="41">
        <v>1990</v>
      </c>
    </row>
    <row r="102" spans="1:21" ht="12.75">
      <c r="A102" s="34" t="s">
        <v>110</v>
      </c>
      <c r="B102" s="35" t="s">
        <v>8</v>
      </c>
      <c r="C102" s="56">
        <f aca="true" t="shared" si="30" ref="C102:U102">C21/(C68+C69)</f>
        <v>0.8224888007728277</v>
      </c>
      <c r="D102" s="56">
        <f t="shared" si="30"/>
        <v>1.0307225119066792</v>
      </c>
      <c r="E102" s="56">
        <f t="shared" si="30"/>
        <v>0.7152263395385096</v>
      </c>
      <c r="F102" s="56">
        <f t="shared" si="30"/>
        <v>0.8078881548231706</v>
      </c>
      <c r="G102" s="56">
        <f t="shared" si="30"/>
        <v>0.6605959637003928</v>
      </c>
      <c r="H102" s="56">
        <f t="shared" si="30"/>
        <v>0.9751742075318341</v>
      </c>
      <c r="I102" s="56">
        <f t="shared" si="30"/>
        <v>0.9265321671633098</v>
      </c>
      <c r="J102" s="56">
        <f t="shared" si="30"/>
        <v>0.8446735761300568</v>
      </c>
      <c r="K102" s="56">
        <f t="shared" si="30"/>
        <v>1.0468281614378012</v>
      </c>
      <c r="L102" s="56">
        <f t="shared" si="30"/>
        <v>0.9263994876572574</v>
      </c>
      <c r="M102" s="56">
        <f t="shared" si="30"/>
        <v>0.8175875385946971</v>
      </c>
      <c r="N102" s="56">
        <f t="shared" si="30"/>
        <v>1.0066666666666666</v>
      </c>
      <c r="O102" s="56">
        <f t="shared" si="30"/>
        <v>1.1061971310937566</v>
      </c>
      <c r="P102" s="56">
        <f t="shared" si="30"/>
        <v>0.6682830595545379</v>
      </c>
      <c r="Q102" s="56">
        <f t="shared" si="30"/>
        <v>0.9420145662380716</v>
      </c>
      <c r="R102" s="56">
        <f t="shared" si="30"/>
        <v>1.706962876652473</v>
      </c>
      <c r="S102" s="56">
        <f t="shared" si="30"/>
        <v>0.9057522748011618</v>
      </c>
      <c r="T102" s="56">
        <f t="shared" si="30"/>
        <v>1.0005483827848933</v>
      </c>
      <c r="U102" s="56">
        <f t="shared" si="30"/>
        <v>1.126596519467123</v>
      </c>
    </row>
    <row r="103" spans="1:21" ht="12.75">
      <c r="A103" s="34" t="s">
        <v>111</v>
      </c>
      <c r="B103" s="35" t="s">
        <v>8</v>
      </c>
      <c r="C103" s="56">
        <f aca="true" t="shared" si="31" ref="C103:U103">C22/(C68+C69)</f>
        <v>0.8424790102083632</v>
      </c>
      <c r="D103" s="56">
        <f t="shared" si="31"/>
        <v>0.8949415166834311</v>
      </c>
      <c r="E103" s="56">
        <f t="shared" si="31"/>
        <v>0.7747003003979066</v>
      </c>
      <c r="F103" s="56">
        <f t="shared" si="31"/>
        <v>0.7537899300749478</v>
      </c>
      <c r="G103" s="56">
        <f t="shared" si="31"/>
        <v>0.7201235270215359</v>
      </c>
      <c r="H103" s="56">
        <f t="shared" si="31"/>
        <v>1.122080736927662</v>
      </c>
      <c r="I103" s="56">
        <f t="shared" si="31"/>
        <v>0.8933250657100323</v>
      </c>
      <c r="J103" s="56">
        <f t="shared" si="31"/>
        <v>0.7753253584852894</v>
      </c>
      <c r="K103" s="56">
        <f t="shared" si="31"/>
        <v>0.8662113569563663</v>
      </c>
      <c r="L103" s="56">
        <f t="shared" si="31"/>
        <v>1.372713532147267</v>
      </c>
      <c r="M103" s="56">
        <f t="shared" si="31"/>
        <v>1.2376030536278664</v>
      </c>
      <c r="N103" s="56">
        <f t="shared" si="31"/>
        <v>1.218377529946303</v>
      </c>
      <c r="O103" s="56">
        <f t="shared" si="31"/>
        <v>1.279147824965134</v>
      </c>
      <c r="P103" s="56">
        <f t="shared" si="31"/>
        <v>1.1753552284369948</v>
      </c>
      <c r="Q103" s="56">
        <f t="shared" si="31"/>
        <v>1.2177566586003745</v>
      </c>
      <c r="R103" s="56">
        <f t="shared" si="31"/>
        <v>1.315324268827983</v>
      </c>
      <c r="S103" s="56">
        <f t="shared" si="31"/>
        <v>1.24891981128002</v>
      </c>
      <c r="T103" s="56">
        <f t="shared" si="31"/>
        <v>1.6096714158900767</v>
      </c>
      <c r="U103" s="56">
        <f t="shared" si="31"/>
        <v>1.3305145985711735</v>
      </c>
    </row>
    <row r="104" spans="1:21" ht="12.75">
      <c r="A104" s="34" t="s">
        <v>112</v>
      </c>
      <c r="B104" s="35" t="s">
        <v>8</v>
      </c>
      <c r="C104" s="56">
        <f aca="true" t="shared" si="32" ref="C104:U104">C23/(C68+C69)</f>
        <v>0.15778997650132073</v>
      </c>
      <c r="D104" s="56">
        <f t="shared" si="32"/>
        <v>0.14953805176119553</v>
      </c>
      <c r="E104" s="56">
        <f t="shared" si="32"/>
        <v>0.11698081905618007</v>
      </c>
      <c r="F104" s="56">
        <f t="shared" si="32"/>
        <v>0.12957345378755447</v>
      </c>
      <c r="G104" s="56">
        <f t="shared" si="32"/>
        <v>0.19082920222131924</v>
      </c>
      <c r="H104" s="56">
        <f t="shared" si="32"/>
        <v>0.2696570035220807</v>
      </c>
      <c r="I104" s="56">
        <f t="shared" si="32"/>
        <v>0.2305920053421566</v>
      </c>
      <c r="J104" s="56">
        <f t="shared" si="32"/>
        <v>0.18321536417843862</v>
      </c>
      <c r="K104" s="56">
        <f t="shared" si="32"/>
        <v>0.22310588087137012</v>
      </c>
      <c r="L104" s="56">
        <f t="shared" si="32"/>
        <v>0.2795786349913753</v>
      </c>
      <c r="M104" s="56">
        <f t="shared" si="32"/>
        <v>0.229088021861327</v>
      </c>
      <c r="N104" s="56">
        <f t="shared" si="32"/>
        <v>0.2084361833952912</v>
      </c>
      <c r="O104" s="56">
        <f t="shared" si="32"/>
        <v>0.27417428305147706</v>
      </c>
      <c r="P104" s="56">
        <f t="shared" si="32"/>
        <v>0.2952635008405963</v>
      </c>
      <c r="Q104" s="56">
        <f t="shared" si="32"/>
        <v>0.3856163285730482</v>
      </c>
      <c r="R104" s="56">
        <f t="shared" si="32"/>
        <v>0.42377276478836634</v>
      </c>
      <c r="S104" s="56">
        <f t="shared" si="32"/>
        <v>0.46707619324511435</v>
      </c>
      <c r="T104" s="56">
        <f t="shared" si="32"/>
        <v>0.5956910822677</v>
      </c>
      <c r="U104" s="56">
        <f t="shared" si="32"/>
        <v>0.490145291418823</v>
      </c>
    </row>
    <row r="105" spans="1:21" ht="14.25">
      <c r="A105" s="34" t="s">
        <v>113</v>
      </c>
      <c r="B105" s="35" t="s">
        <v>8</v>
      </c>
      <c r="C105" s="56">
        <f aca="true" t="shared" si="33" ref="C105:N105">C24/(C68+C69)</f>
        <v>1.1943247170039089</v>
      </c>
      <c r="D105" s="56">
        <f t="shared" si="33"/>
        <v>0.7720964675480245</v>
      </c>
      <c r="E105" s="56">
        <f t="shared" si="33"/>
        <v>0.722230545447774</v>
      </c>
      <c r="F105" s="56">
        <f t="shared" si="33"/>
        <v>0.6530383193940572</v>
      </c>
      <c r="G105" s="56">
        <f t="shared" si="33"/>
        <v>0.725187051334146</v>
      </c>
      <c r="H105" s="56">
        <f t="shared" si="33"/>
        <v>1.026251964237334</v>
      </c>
      <c r="I105" s="56">
        <f t="shared" si="33"/>
        <v>0.8246037942365962</v>
      </c>
      <c r="J105" s="56">
        <f t="shared" si="33"/>
        <v>0.6232724954304987</v>
      </c>
      <c r="K105" s="56">
        <f t="shared" si="33"/>
        <v>0.8418274755497787</v>
      </c>
      <c r="L105" s="56">
        <f t="shared" si="33"/>
        <v>1.0324009345511136</v>
      </c>
      <c r="M105" s="56">
        <f t="shared" si="33"/>
        <v>0.7529083673163061</v>
      </c>
      <c r="N105" s="56">
        <f t="shared" si="33"/>
        <v>0.7583676166873193</v>
      </c>
      <c r="O105" s="56"/>
      <c r="P105" s="56"/>
      <c r="Q105" s="56"/>
      <c r="R105" s="56"/>
      <c r="S105" s="56"/>
      <c r="T105" s="56"/>
      <c r="U105" s="56"/>
    </row>
    <row r="106" spans="1:21" ht="12.75">
      <c r="A106" s="34" t="s">
        <v>114</v>
      </c>
      <c r="B106" s="35" t="s">
        <v>8</v>
      </c>
      <c r="C106" s="56">
        <f aca="true" t="shared" si="34" ref="C106:U106">C26/(C68+C69)</f>
        <v>1.6503184912996134</v>
      </c>
      <c r="D106" s="56">
        <f t="shared" si="34"/>
        <v>1.6020037066467092</v>
      </c>
      <c r="E106" s="56">
        <f t="shared" si="34"/>
        <v>1.2068212924473922</v>
      </c>
      <c r="F106" s="56">
        <f t="shared" si="34"/>
        <v>1.1070915531913759</v>
      </c>
      <c r="G106" s="56">
        <f t="shared" si="34"/>
        <v>1.1136654476500067</v>
      </c>
      <c r="H106" s="56">
        <f t="shared" si="34"/>
        <v>1.754129504199404</v>
      </c>
      <c r="I106" s="56">
        <f t="shared" si="34"/>
        <v>1.478915677773566</v>
      </c>
      <c r="J106" s="56">
        <f t="shared" si="34"/>
        <v>1.300490076940748</v>
      </c>
      <c r="K106" s="56">
        <f t="shared" si="34"/>
        <v>1.4311548330368649</v>
      </c>
      <c r="L106" s="56">
        <f t="shared" si="34"/>
        <v>1.5521296880744584</v>
      </c>
      <c r="M106" s="56">
        <f t="shared" si="34"/>
        <v>1.6120147519067638</v>
      </c>
      <c r="N106" s="56">
        <f t="shared" si="34"/>
        <v>1.6554514663362248</v>
      </c>
      <c r="O106" s="56">
        <f t="shared" si="34"/>
        <v>1.878922280622538</v>
      </c>
      <c r="P106" s="56">
        <f t="shared" si="34"/>
        <v>1.6532657256308072</v>
      </c>
      <c r="Q106" s="56">
        <f t="shared" si="34"/>
        <v>1.8967227919013905</v>
      </c>
      <c r="R106" s="56">
        <f t="shared" si="34"/>
        <v>2.2852291971886896</v>
      </c>
      <c r="S106" s="56">
        <f t="shared" si="34"/>
        <v>2.303610032441644</v>
      </c>
      <c r="T106" s="56">
        <f t="shared" si="34"/>
        <v>2.4874608848841713</v>
      </c>
      <c r="U106" s="56">
        <f t="shared" si="34"/>
        <v>1.8797824737798157</v>
      </c>
    </row>
    <row r="107" spans="1:21" ht="12.75">
      <c r="A107" s="34" t="s">
        <v>115</v>
      </c>
      <c r="B107" s="35" t="s">
        <v>8</v>
      </c>
      <c r="C107" s="56">
        <f aca="true" t="shared" si="35" ref="C107:U107">C27/(C68+C69)</f>
        <v>0.43163422751320635</v>
      </c>
      <c r="D107" s="56">
        <f t="shared" si="35"/>
        <v>0.4379183403481066</v>
      </c>
      <c r="E107" s="56">
        <f t="shared" si="35"/>
        <v>0.28024187575596754</v>
      </c>
      <c r="F107" s="56">
        <f t="shared" si="35"/>
        <v>0.3757117709029752</v>
      </c>
      <c r="G107" s="56">
        <f t="shared" si="35"/>
        <v>0.4603467425165922</v>
      </c>
      <c r="H107" s="56">
        <f t="shared" si="35"/>
        <v>0.7033421836900569</v>
      </c>
      <c r="I107" s="56">
        <f t="shared" si="35"/>
        <v>0.642388682058839</v>
      </c>
      <c r="J107" s="56">
        <f t="shared" si="35"/>
        <v>0.616340004194952</v>
      </c>
      <c r="K107" s="56">
        <f t="shared" si="35"/>
        <v>0.5587187611737905</v>
      </c>
      <c r="L107" s="56">
        <f t="shared" si="35"/>
        <v>0.5459230668878736</v>
      </c>
      <c r="M107" s="56">
        <f t="shared" si="35"/>
        <v>0.5149938907803389</v>
      </c>
      <c r="N107" s="56">
        <f t="shared" si="35"/>
        <v>0.590754233787691</v>
      </c>
      <c r="O107" s="56">
        <f t="shared" si="35"/>
        <v>0.7395163030301682</v>
      </c>
      <c r="P107" s="56">
        <f t="shared" si="35"/>
        <v>0.6712494465024353</v>
      </c>
      <c r="Q107" s="56">
        <f t="shared" si="35"/>
        <v>0.6520698053534639</v>
      </c>
      <c r="R107" s="56">
        <f t="shared" si="35"/>
        <v>0.8417195715064957</v>
      </c>
      <c r="S107" s="56">
        <f t="shared" si="35"/>
        <v>0.9142843983615099</v>
      </c>
      <c r="T107" s="56">
        <f t="shared" si="35"/>
        <v>1.2441023145180914</v>
      </c>
      <c r="U107" s="56">
        <f t="shared" si="35"/>
        <v>1.0891925515122833</v>
      </c>
    </row>
    <row r="108" spans="1:21" ht="12.75">
      <c r="A108" s="34" t="s">
        <v>116</v>
      </c>
      <c r="B108" s="35" t="s">
        <v>8</v>
      </c>
      <c r="C108" s="56">
        <f aca="true" t="shared" si="36" ref="C108:U108">C28/(C68+C69)</f>
        <v>0.4464410768473218</v>
      </c>
      <c r="D108" s="56">
        <f t="shared" si="36"/>
        <v>0.368730887642929</v>
      </c>
      <c r="E108" s="56">
        <f t="shared" si="36"/>
        <v>0.36616888135002157</v>
      </c>
      <c r="F108" s="56">
        <f t="shared" si="36"/>
        <v>0.26068086628912407</v>
      </c>
      <c r="G108" s="56">
        <f t="shared" si="36"/>
        <v>0.24579060002708925</v>
      </c>
      <c r="H108" s="56">
        <f t="shared" si="36"/>
        <v>0.4452115957735031</v>
      </c>
      <c r="I108" s="56">
        <f t="shared" si="36"/>
        <v>0.36292899801928497</v>
      </c>
      <c r="J108" s="56">
        <f t="shared" si="36"/>
        <v>0.3174538305572295</v>
      </c>
      <c r="K108" s="56">
        <f t="shared" si="36"/>
        <v>0.2957009438268954</v>
      </c>
      <c r="L108" s="56">
        <f t="shared" si="36"/>
        <v>0.3009222960018027</v>
      </c>
      <c r="M108" s="56">
        <f t="shared" si="36"/>
        <v>0.39236621089503226</v>
      </c>
      <c r="N108" s="56">
        <f t="shared" si="36"/>
        <v>0.42592317224287485</v>
      </c>
      <c r="O108" s="56">
        <f t="shared" si="36"/>
        <v>0.4649260752837655</v>
      </c>
      <c r="P108" s="56">
        <f t="shared" si="36"/>
        <v>0.41910475593907387</v>
      </c>
      <c r="Q108" s="56">
        <f t="shared" si="36"/>
        <v>0.3719941985246113</v>
      </c>
      <c r="R108" s="56">
        <f t="shared" si="36"/>
        <v>0.3585106109545147</v>
      </c>
      <c r="S108" s="56">
        <f t="shared" si="36"/>
        <v>0.3498400946478484</v>
      </c>
      <c r="T108" s="56">
        <f t="shared" si="36"/>
        <v>0.46501489202000224</v>
      </c>
      <c r="U108" s="56">
        <f t="shared" si="36"/>
        <v>0.3680092496819005</v>
      </c>
    </row>
    <row r="109" spans="1:21" ht="12.75">
      <c r="A109" s="34" t="s">
        <v>117</v>
      </c>
      <c r="B109" s="35" t="s">
        <v>8</v>
      </c>
      <c r="C109" s="56">
        <f aca="true" t="shared" si="37" ref="C109:U109">C29/(C68+C69)</f>
        <v>2.2365863087033766</v>
      </c>
      <c r="D109" s="56">
        <f t="shared" si="37"/>
        <v>2.2478799821747173</v>
      </c>
      <c r="E109" s="56">
        <f t="shared" si="37"/>
        <v>0.9904653924513706</v>
      </c>
      <c r="F109" s="56">
        <f t="shared" si="37"/>
        <v>1.3029229088782952</v>
      </c>
      <c r="G109" s="56">
        <f t="shared" si="37"/>
        <v>1.228852769876744</v>
      </c>
      <c r="H109" s="56">
        <f t="shared" si="37"/>
        <v>1.6669888918992144</v>
      </c>
      <c r="I109" s="56">
        <f t="shared" si="37"/>
        <v>1.6698701614947997</v>
      </c>
      <c r="J109" s="56">
        <f t="shared" si="37"/>
        <v>1.6022194958732991</v>
      </c>
      <c r="K109" s="56">
        <f t="shared" si="37"/>
        <v>1.3025103501627016</v>
      </c>
      <c r="L109" s="56">
        <f t="shared" si="37"/>
        <v>1.5192477733252336</v>
      </c>
      <c r="M109" s="56">
        <f t="shared" si="37"/>
        <v>1.637133394215109</v>
      </c>
      <c r="N109" s="56">
        <f t="shared" si="37"/>
        <v>1.9430417182982238</v>
      </c>
      <c r="O109" s="56">
        <f t="shared" si="37"/>
        <v>3.132548450884049</v>
      </c>
      <c r="P109" s="56">
        <f t="shared" si="37"/>
        <v>2.9902512428945314</v>
      </c>
      <c r="Q109" s="56">
        <f t="shared" si="37"/>
        <v>2.719943939921109</v>
      </c>
      <c r="R109" s="56">
        <f t="shared" si="37"/>
        <v>3.5151974685641014</v>
      </c>
      <c r="S109" s="56">
        <f t="shared" si="37"/>
        <v>2.9738710912424833</v>
      </c>
      <c r="T109" s="56">
        <f t="shared" si="37"/>
        <v>2.816620796731639</v>
      </c>
      <c r="U109" s="56">
        <f t="shared" si="37"/>
        <v>1.9872561827492299</v>
      </c>
    </row>
    <row r="110" spans="1:21" ht="12.75">
      <c r="A110" s="34" t="s">
        <v>118</v>
      </c>
      <c r="B110" s="35" t="s">
        <v>8</v>
      </c>
      <c r="C110" s="56">
        <f aca="true" t="shared" si="38" ref="C110:U110">(C33-C32)/(C68+C69)</f>
        <v>0.18372564746066605</v>
      </c>
      <c r="D110" s="56">
        <f t="shared" si="38"/>
        <v>0.17516670884875182</v>
      </c>
      <c r="E110" s="56">
        <f t="shared" si="38"/>
        <v>0.16209171404557007</v>
      </c>
      <c r="F110" s="56">
        <f t="shared" si="38"/>
        <v>0.17357780355923025</v>
      </c>
      <c r="G110" s="56">
        <f t="shared" si="38"/>
        <v>0.17569064066097792</v>
      </c>
      <c r="H110" s="56">
        <f t="shared" si="38"/>
        <v>0.4388317529124898</v>
      </c>
      <c r="I110" s="56">
        <f t="shared" si="38"/>
        <v>0.22219844304251885</v>
      </c>
      <c r="J110" s="56">
        <f t="shared" si="38"/>
        <v>0.294399905447112</v>
      </c>
      <c r="K110" s="56">
        <f t="shared" si="38"/>
        <v>0.16834503090993727</v>
      </c>
      <c r="L110" s="56">
        <f t="shared" si="38"/>
        <v>0.4210619252121913</v>
      </c>
      <c r="M110" s="56">
        <f t="shared" si="38"/>
        <v>0.25150205440922935</v>
      </c>
      <c r="N110" s="56">
        <f t="shared" si="38"/>
        <v>0.14940437835605122</v>
      </c>
      <c r="O110" s="56">
        <f t="shared" si="38"/>
        <v>0.2965196328120308</v>
      </c>
      <c r="P110" s="56">
        <f t="shared" si="38"/>
        <v>0.639358986820458</v>
      </c>
      <c r="Q110" s="56">
        <f t="shared" si="38"/>
        <v>0.7871652130400278</v>
      </c>
      <c r="R110" s="56">
        <f t="shared" si="38"/>
        <v>1.4598337317260544</v>
      </c>
      <c r="S110" s="56">
        <f t="shared" si="38"/>
        <v>1.473080919880366</v>
      </c>
      <c r="T110" s="56">
        <f t="shared" si="38"/>
        <v>2.31004191700912</v>
      </c>
      <c r="U110" s="56">
        <f t="shared" si="38"/>
        <v>1.8325252141681097</v>
      </c>
    </row>
    <row r="111" spans="1:21" ht="12.75">
      <c r="A111" s="40" t="s">
        <v>107</v>
      </c>
      <c r="B111" s="37" t="s">
        <v>8</v>
      </c>
      <c r="C111" s="58">
        <f aca="true" t="shared" si="39" ref="C111:U111">SUM(C102:C110)</f>
        <v>7.965788256310605</v>
      </c>
      <c r="D111" s="58">
        <f t="shared" si="39"/>
        <v>7.678998173560545</v>
      </c>
      <c r="E111" s="58">
        <f t="shared" si="39"/>
        <v>5.334927160490692</v>
      </c>
      <c r="F111" s="58">
        <f t="shared" si="39"/>
        <v>5.56427476090073</v>
      </c>
      <c r="G111" s="58">
        <f t="shared" si="39"/>
        <v>5.521081945008804</v>
      </c>
      <c r="H111" s="58">
        <f t="shared" si="39"/>
        <v>8.401667840693579</v>
      </c>
      <c r="I111" s="58">
        <f t="shared" si="39"/>
        <v>7.251354994841105</v>
      </c>
      <c r="J111" s="58">
        <f t="shared" si="39"/>
        <v>6.557390107237624</v>
      </c>
      <c r="K111" s="58">
        <f t="shared" si="39"/>
        <v>6.734402793925506</v>
      </c>
      <c r="L111" s="58">
        <f t="shared" si="39"/>
        <v>7.950377338848572</v>
      </c>
      <c r="M111" s="58">
        <f t="shared" si="39"/>
        <v>7.445197283606669</v>
      </c>
      <c r="N111" s="58">
        <f t="shared" si="39"/>
        <v>7.956422965716646</v>
      </c>
      <c r="O111" s="58">
        <f t="shared" si="39"/>
        <v>9.171951981742918</v>
      </c>
      <c r="P111" s="58">
        <f t="shared" si="39"/>
        <v>8.512131946619435</v>
      </c>
      <c r="Q111" s="58">
        <f t="shared" si="39"/>
        <v>8.973283502152096</v>
      </c>
      <c r="R111" s="58">
        <f t="shared" si="39"/>
        <v>11.906550490208677</v>
      </c>
      <c r="S111" s="58">
        <f t="shared" si="39"/>
        <v>10.636434815900149</v>
      </c>
      <c r="T111" s="58">
        <f t="shared" si="39"/>
        <v>12.529151686105692</v>
      </c>
      <c r="U111" s="58">
        <f t="shared" si="39"/>
        <v>10.10402208134846</v>
      </c>
    </row>
    <row r="112" ht="12.75">
      <c r="A112" s="17" t="s">
        <v>27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C20:V20 C44:V44 B59 C59:U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2006-02-06T09:36:51Z</cp:lastPrinted>
  <dcterms:created xsi:type="dcterms:W3CDTF">2006-02-03T06:36:00Z</dcterms:created>
  <dcterms:modified xsi:type="dcterms:W3CDTF">2009-12-03T06:39:21Z</dcterms:modified>
  <cp:category/>
  <cp:version/>
  <cp:contentType/>
  <cp:contentStatus/>
</cp:coreProperties>
</file>